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va_roskova\Desktop\ms pastelka excel\STAVBA - ZADÁNÍ - ŘÍJEN 2019\STAVBA - ZADÁNÍ - ŘÍJEN 2019\"/>
    </mc:Choice>
  </mc:AlternateContent>
  <bookViews>
    <workbookView xWindow="0" yWindow="0" windowWidth="28800" windowHeight="12300" activeTab="1"/>
  </bookViews>
  <sheets>
    <sheet name="Rekapitulace stavby" sheetId="1" r:id="rId1"/>
    <sheet name="D.1.4.B - vytápění" sheetId="2" r:id="rId2"/>
    <sheet name="Pokyny pro vyplnění" sheetId="3" r:id="rId3"/>
  </sheets>
  <definedNames>
    <definedName name="_xlnm._FilterDatabase" localSheetId="1" hidden="1">'D.1.4.B - vytápění'!$C$91:$K$403</definedName>
    <definedName name="_xlnm.Print_Titles" localSheetId="1">'D.1.4.B - vytápění'!$91:$91</definedName>
    <definedName name="_xlnm.Print_Titles" localSheetId="0">'Rekapitulace stavby'!$49:$49</definedName>
    <definedName name="_xlnm.Print_Area" localSheetId="1">'D.1.4.B - vytápění'!$C$4:$J$36,'D.1.4.B - vytápění'!$C$42:$J$73,'D.1.4.B - vytápění'!$C$79:$K$403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02" i="2"/>
  <c r="BH402" i="2"/>
  <c r="BG402" i="2"/>
  <c r="BF402" i="2"/>
  <c r="T402" i="2"/>
  <c r="T401" i="2"/>
  <c r="R402" i="2"/>
  <c r="R401" i="2"/>
  <c r="P402" i="2"/>
  <c r="P401" i="2"/>
  <c r="BK402" i="2"/>
  <c r="BK401" i="2" s="1"/>
  <c r="J401" i="2" s="1"/>
  <c r="J72" i="2" s="1"/>
  <c r="J402" i="2"/>
  <c r="BE402" i="2" s="1"/>
  <c r="BI399" i="2"/>
  <c r="BH399" i="2"/>
  <c r="BG399" i="2"/>
  <c r="BF399" i="2"/>
  <c r="T399" i="2"/>
  <c r="T398" i="2"/>
  <c r="T397" i="2" s="1"/>
  <c r="R399" i="2"/>
  <c r="R398" i="2"/>
  <c r="R397" i="2"/>
  <c r="P399" i="2"/>
  <c r="P398" i="2" s="1"/>
  <c r="P397" i="2" s="1"/>
  <c r="BK399" i="2"/>
  <c r="BK398" i="2" s="1"/>
  <c r="J399" i="2"/>
  <c r="BE399" i="2" s="1"/>
  <c r="BI395" i="2"/>
  <c r="BH395" i="2"/>
  <c r="BG395" i="2"/>
  <c r="BF395" i="2"/>
  <c r="T395" i="2"/>
  <c r="R395" i="2"/>
  <c r="P395" i="2"/>
  <c r="BK395" i="2"/>
  <c r="J395" i="2"/>
  <c r="BE395" i="2" s="1"/>
  <c r="BI393" i="2"/>
  <c r="BH393" i="2"/>
  <c r="BG393" i="2"/>
  <c r="BF393" i="2"/>
  <c r="T393" i="2"/>
  <c r="T392" i="2"/>
  <c r="R393" i="2"/>
  <c r="R392" i="2" s="1"/>
  <c r="P393" i="2"/>
  <c r="P392" i="2"/>
  <c r="BK393" i="2"/>
  <c r="BK392" i="2" s="1"/>
  <c r="J392" i="2" s="1"/>
  <c r="J69" i="2" s="1"/>
  <c r="J393" i="2"/>
  <c r="BE393" i="2" s="1"/>
  <c r="BI390" i="2"/>
  <c r="BH390" i="2"/>
  <c r="BG390" i="2"/>
  <c r="BF390" i="2"/>
  <c r="T390" i="2"/>
  <c r="R390" i="2"/>
  <c r="P390" i="2"/>
  <c r="BK390" i="2"/>
  <c r="J390" i="2"/>
  <c r="BE390" i="2"/>
  <c r="BI388" i="2"/>
  <c r="BH388" i="2"/>
  <c r="BG388" i="2"/>
  <c r="BF388" i="2"/>
  <c r="T388" i="2"/>
  <c r="R388" i="2"/>
  <c r="P388" i="2"/>
  <c r="BK388" i="2"/>
  <c r="J388" i="2"/>
  <c r="BE388" i="2" s="1"/>
  <c r="BI386" i="2"/>
  <c r="BH386" i="2"/>
  <c r="BG386" i="2"/>
  <c r="BF386" i="2"/>
  <c r="T386" i="2"/>
  <c r="R386" i="2"/>
  <c r="P386" i="2"/>
  <c r="BK386" i="2"/>
  <c r="J386" i="2"/>
  <c r="BE386" i="2"/>
  <c r="BI384" i="2"/>
  <c r="BH384" i="2"/>
  <c r="BG384" i="2"/>
  <c r="BF384" i="2"/>
  <c r="T384" i="2"/>
  <c r="R384" i="2"/>
  <c r="P384" i="2"/>
  <c r="BK384" i="2"/>
  <c r="J384" i="2"/>
  <c r="BE384" i="2" s="1"/>
  <c r="BI382" i="2"/>
  <c r="BH382" i="2"/>
  <c r="BG382" i="2"/>
  <c r="BF382" i="2"/>
  <c r="T382" i="2"/>
  <c r="R382" i="2"/>
  <c r="P382" i="2"/>
  <c r="BK382" i="2"/>
  <c r="J382" i="2"/>
  <c r="BE382" i="2"/>
  <c r="BI380" i="2"/>
  <c r="BH380" i="2"/>
  <c r="BG380" i="2"/>
  <c r="BF380" i="2"/>
  <c r="T380" i="2"/>
  <c r="R380" i="2"/>
  <c r="P380" i="2"/>
  <c r="BK380" i="2"/>
  <c r="J380" i="2"/>
  <c r="BE380" i="2" s="1"/>
  <c r="BI378" i="2"/>
  <c r="BH378" i="2"/>
  <c r="BG378" i="2"/>
  <c r="BF378" i="2"/>
  <c r="T378" i="2"/>
  <c r="R378" i="2"/>
  <c r="P378" i="2"/>
  <c r="BK378" i="2"/>
  <c r="J378" i="2"/>
  <c r="BE378" i="2"/>
  <c r="BI376" i="2"/>
  <c r="BH376" i="2"/>
  <c r="BG376" i="2"/>
  <c r="BF376" i="2"/>
  <c r="T376" i="2"/>
  <c r="R376" i="2"/>
  <c r="P376" i="2"/>
  <c r="BK376" i="2"/>
  <c r="J376" i="2"/>
  <c r="BE376" i="2" s="1"/>
  <c r="BI374" i="2"/>
  <c r="BH374" i="2"/>
  <c r="BG374" i="2"/>
  <c r="BF374" i="2"/>
  <c r="T374" i="2"/>
  <c r="R374" i="2"/>
  <c r="P374" i="2"/>
  <c r="BK374" i="2"/>
  <c r="J374" i="2"/>
  <c r="BE374" i="2"/>
  <c r="BI372" i="2"/>
  <c r="BH372" i="2"/>
  <c r="BG372" i="2"/>
  <c r="BF372" i="2"/>
  <c r="T372" i="2"/>
  <c r="R372" i="2"/>
  <c r="P372" i="2"/>
  <c r="BK372" i="2"/>
  <c r="J372" i="2"/>
  <c r="BE372" i="2"/>
  <c r="BI370" i="2"/>
  <c r="BH370" i="2"/>
  <c r="BG370" i="2"/>
  <c r="BF370" i="2"/>
  <c r="T370" i="2"/>
  <c r="R370" i="2"/>
  <c r="P370" i="2"/>
  <c r="BK370" i="2"/>
  <c r="J370" i="2"/>
  <c r="BE370" i="2"/>
  <c r="BI368" i="2"/>
  <c r="BH368" i="2"/>
  <c r="BG368" i="2"/>
  <c r="BF368" i="2"/>
  <c r="T368" i="2"/>
  <c r="R368" i="2"/>
  <c r="P368" i="2"/>
  <c r="BK368" i="2"/>
  <c r="J368" i="2"/>
  <c r="BE368" i="2"/>
  <c r="BI366" i="2"/>
  <c r="BH366" i="2"/>
  <c r="BG366" i="2"/>
  <c r="BF366" i="2"/>
  <c r="T366" i="2"/>
  <c r="R366" i="2"/>
  <c r="P366" i="2"/>
  <c r="BK366" i="2"/>
  <c r="J366" i="2"/>
  <c r="BE366" i="2"/>
  <c r="BI364" i="2"/>
  <c r="BH364" i="2"/>
  <c r="BG364" i="2"/>
  <c r="BF364" i="2"/>
  <c r="T364" i="2"/>
  <c r="R364" i="2"/>
  <c r="P364" i="2"/>
  <c r="BK364" i="2"/>
  <c r="J364" i="2"/>
  <c r="BE364" i="2"/>
  <c r="BI362" i="2"/>
  <c r="BH362" i="2"/>
  <c r="BG362" i="2"/>
  <c r="BF362" i="2"/>
  <c r="T362" i="2"/>
  <c r="R362" i="2"/>
  <c r="P362" i="2"/>
  <c r="BK362" i="2"/>
  <c r="J362" i="2"/>
  <c r="BE362" i="2"/>
  <c r="BI360" i="2"/>
  <c r="BH360" i="2"/>
  <c r="BG360" i="2"/>
  <c r="BF360" i="2"/>
  <c r="T360" i="2"/>
  <c r="R360" i="2"/>
  <c r="P360" i="2"/>
  <c r="BK360" i="2"/>
  <c r="J360" i="2"/>
  <c r="BE360" i="2"/>
  <c r="BI358" i="2"/>
  <c r="BH358" i="2"/>
  <c r="BG358" i="2"/>
  <c r="BF358" i="2"/>
  <c r="T358" i="2"/>
  <c r="R358" i="2"/>
  <c r="P358" i="2"/>
  <c r="BK358" i="2"/>
  <c r="J358" i="2"/>
  <c r="BE358" i="2"/>
  <c r="BI356" i="2"/>
  <c r="BH356" i="2"/>
  <c r="BG356" i="2"/>
  <c r="BF356" i="2"/>
  <c r="T356" i="2"/>
  <c r="R356" i="2"/>
  <c r="P356" i="2"/>
  <c r="BK356" i="2"/>
  <c r="J356" i="2"/>
  <c r="BE356" i="2"/>
  <c r="BI354" i="2"/>
  <c r="BH354" i="2"/>
  <c r="BG354" i="2"/>
  <c r="BF354" i="2"/>
  <c r="T354" i="2"/>
  <c r="R354" i="2"/>
  <c r="R349" i="2" s="1"/>
  <c r="P354" i="2"/>
  <c r="BK354" i="2"/>
  <c r="J354" i="2"/>
  <c r="BE354" i="2"/>
  <c r="BI352" i="2"/>
  <c r="BH352" i="2"/>
  <c r="BG352" i="2"/>
  <c r="BF352" i="2"/>
  <c r="T352" i="2"/>
  <c r="R352" i="2"/>
  <c r="P352" i="2"/>
  <c r="BK352" i="2"/>
  <c r="BK349" i="2" s="1"/>
  <c r="J349" i="2" s="1"/>
  <c r="J68" i="2" s="1"/>
  <c r="J352" i="2"/>
  <c r="BE352" i="2"/>
  <c r="BI350" i="2"/>
  <c r="BH350" i="2"/>
  <c r="BG350" i="2"/>
  <c r="BF350" i="2"/>
  <c r="T350" i="2"/>
  <c r="T349" i="2"/>
  <c r="R350" i="2"/>
  <c r="P350" i="2"/>
  <c r="P349" i="2"/>
  <c r="BK350" i="2"/>
  <c r="J350" i="2"/>
  <c r="BE350" i="2" s="1"/>
  <c r="BI347" i="2"/>
  <c r="BH347" i="2"/>
  <c r="BG347" i="2"/>
  <c r="BF347" i="2"/>
  <c r="T347" i="2"/>
  <c r="R347" i="2"/>
  <c r="P347" i="2"/>
  <c r="BK347" i="2"/>
  <c r="J347" i="2"/>
  <c r="BE347" i="2"/>
  <c r="BI345" i="2"/>
  <c r="BH345" i="2"/>
  <c r="BG345" i="2"/>
  <c r="BF345" i="2"/>
  <c r="T345" i="2"/>
  <c r="R345" i="2"/>
  <c r="P345" i="2"/>
  <c r="BK345" i="2"/>
  <c r="J345" i="2"/>
  <c r="BE345" i="2"/>
  <c r="BI343" i="2"/>
  <c r="BH343" i="2"/>
  <c r="BG343" i="2"/>
  <c r="BF343" i="2"/>
  <c r="T343" i="2"/>
  <c r="R343" i="2"/>
  <c r="P343" i="2"/>
  <c r="BK343" i="2"/>
  <c r="J343" i="2"/>
  <c r="BE343" i="2"/>
  <c r="BI341" i="2"/>
  <c r="BH341" i="2"/>
  <c r="BG341" i="2"/>
  <c r="BF341" i="2"/>
  <c r="T341" i="2"/>
  <c r="R341" i="2"/>
  <c r="P341" i="2"/>
  <c r="BK341" i="2"/>
  <c r="J341" i="2"/>
  <c r="BE341" i="2"/>
  <c r="BI339" i="2"/>
  <c r="BH339" i="2"/>
  <c r="BG339" i="2"/>
  <c r="BF339" i="2"/>
  <c r="T339" i="2"/>
  <c r="R339" i="2"/>
  <c r="P339" i="2"/>
  <c r="BK339" i="2"/>
  <c r="J339" i="2"/>
  <c r="BE339" i="2"/>
  <c r="BI337" i="2"/>
  <c r="BH337" i="2"/>
  <c r="BG337" i="2"/>
  <c r="BF337" i="2"/>
  <c r="T337" i="2"/>
  <c r="R337" i="2"/>
  <c r="P337" i="2"/>
  <c r="BK337" i="2"/>
  <c r="J337" i="2"/>
  <c r="BE337" i="2"/>
  <c r="BI335" i="2"/>
  <c r="BH335" i="2"/>
  <c r="BG335" i="2"/>
  <c r="BF335" i="2"/>
  <c r="T335" i="2"/>
  <c r="R335" i="2"/>
  <c r="P335" i="2"/>
  <c r="BK335" i="2"/>
  <c r="J335" i="2"/>
  <c r="BE335" i="2"/>
  <c r="BI333" i="2"/>
  <c r="BH333" i="2"/>
  <c r="BG333" i="2"/>
  <c r="BF333" i="2"/>
  <c r="T333" i="2"/>
  <c r="R333" i="2"/>
  <c r="P333" i="2"/>
  <c r="BK333" i="2"/>
  <c r="J333" i="2"/>
  <c r="BE333" i="2"/>
  <c r="BI331" i="2"/>
  <c r="BH331" i="2"/>
  <c r="BG331" i="2"/>
  <c r="BF331" i="2"/>
  <c r="T331" i="2"/>
  <c r="R331" i="2"/>
  <c r="P331" i="2"/>
  <c r="BK331" i="2"/>
  <c r="J331" i="2"/>
  <c r="BE331" i="2"/>
  <c r="BI329" i="2"/>
  <c r="BH329" i="2"/>
  <c r="BG329" i="2"/>
  <c r="BF329" i="2"/>
  <c r="T329" i="2"/>
  <c r="R329" i="2"/>
  <c r="P329" i="2"/>
  <c r="BK329" i="2"/>
  <c r="J329" i="2"/>
  <c r="BE329" i="2"/>
  <c r="BI327" i="2"/>
  <c r="BH327" i="2"/>
  <c r="BG327" i="2"/>
  <c r="BF327" i="2"/>
  <c r="T327" i="2"/>
  <c r="R327" i="2"/>
  <c r="P327" i="2"/>
  <c r="BK327" i="2"/>
  <c r="J327" i="2"/>
  <c r="BE327" i="2"/>
  <c r="BI325" i="2"/>
  <c r="BH325" i="2"/>
  <c r="BG325" i="2"/>
  <c r="BF325" i="2"/>
  <c r="T325" i="2"/>
  <c r="R325" i="2"/>
  <c r="P325" i="2"/>
  <c r="BK325" i="2"/>
  <c r="J325" i="2"/>
  <c r="BE325" i="2"/>
  <c r="BI323" i="2"/>
  <c r="BH323" i="2"/>
  <c r="BG323" i="2"/>
  <c r="BF323" i="2"/>
  <c r="T323" i="2"/>
  <c r="R323" i="2"/>
  <c r="P323" i="2"/>
  <c r="BK323" i="2"/>
  <c r="J323" i="2"/>
  <c r="BE323" i="2"/>
  <c r="BI321" i="2"/>
  <c r="BH321" i="2"/>
  <c r="BG321" i="2"/>
  <c r="BF321" i="2"/>
  <c r="T321" i="2"/>
  <c r="R321" i="2"/>
  <c r="P321" i="2"/>
  <c r="BK321" i="2"/>
  <c r="J321" i="2"/>
  <c r="BE321" i="2"/>
  <c r="BI319" i="2"/>
  <c r="BH319" i="2"/>
  <c r="BG319" i="2"/>
  <c r="BF319" i="2"/>
  <c r="T319" i="2"/>
  <c r="R319" i="2"/>
  <c r="P319" i="2"/>
  <c r="BK319" i="2"/>
  <c r="J319" i="2"/>
  <c r="BE319" i="2"/>
  <c r="BI317" i="2"/>
  <c r="BH317" i="2"/>
  <c r="BG317" i="2"/>
  <c r="BF317" i="2"/>
  <c r="T317" i="2"/>
  <c r="R317" i="2"/>
  <c r="P317" i="2"/>
  <c r="BK317" i="2"/>
  <c r="J317" i="2"/>
  <c r="BE317" i="2"/>
  <c r="BI315" i="2"/>
  <c r="BH315" i="2"/>
  <c r="BG315" i="2"/>
  <c r="BF315" i="2"/>
  <c r="T315" i="2"/>
  <c r="R315" i="2"/>
  <c r="P315" i="2"/>
  <c r="BK315" i="2"/>
  <c r="J315" i="2"/>
  <c r="BE315" i="2"/>
  <c r="BI313" i="2"/>
  <c r="BH313" i="2"/>
  <c r="BG313" i="2"/>
  <c r="BF313" i="2"/>
  <c r="T313" i="2"/>
  <c r="R313" i="2"/>
  <c r="P313" i="2"/>
  <c r="BK313" i="2"/>
  <c r="J313" i="2"/>
  <c r="BE313" i="2"/>
  <c r="BI311" i="2"/>
  <c r="BH311" i="2"/>
  <c r="BG311" i="2"/>
  <c r="BF311" i="2"/>
  <c r="T311" i="2"/>
  <c r="R311" i="2"/>
  <c r="P311" i="2"/>
  <c r="BK311" i="2"/>
  <c r="J311" i="2"/>
  <c r="BE311" i="2"/>
  <c r="BI309" i="2"/>
  <c r="BH309" i="2"/>
  <c r="BG309" i="2"/>
  <c r="BF309" i="2"/>
  <c r="T309" i="2"/>
  <c r="R309" i="2"/>
  <c r="P309" i="2"/>
  <c r="BK309" i="2"/>
  <c r="J309" i="2"/>
  <c r="BE309" i="2"/>
  <c r="BI307" i="2"/>
  <c r="BH307" i="2"/>
  <c r="BG307" i="2"/>
  <c r="BF307" i="2"/>
  <c r="T307" i="2"/>
  <c r="R307" i="2"/>
  <c r="P307" i="2"/>
  <c r="BK307" i="2"/>
  <c r="J307" i="2"/>
  <c r="BE307" i="2"/>
  <c r="BI305" i="2"/>
  <c r="BH305" i="2"/>
  <c r="BG305" i="2"/>
  <c r="BF305" i="2"/>
  <c r="T305" i="2"/>
  <c r="R305" i="2"/>
  <c r="P305" i="2"/>
  <c r="BK305" i="2"/>
  <c r="J305" i="2"/>
  <c r="BE305" i="2"/>
  <c r="BI303" i="2"/>
  <c r="BH303" i="2"/>
  <c r="BG303" i="2"/>
  <c r="BF303" i="2"/>
  <c r="T303" i="2"/>
  <c r="R303" i="2"/>
  <c r="P303" i="2"/>
  <c r="BK303" i="2"/>
  <c r="J303" i="2"/>
  <c r="BE303" i="2"/>
  <c r="BI301" i="2"/>
  <c r="BH301" i="2"/>
  <c r="BG301" i="2"/>
  <c r="BF301" i="2"/>
  <c r="T301" i="2"/>
  <c r="R301" i="2"/>
  <c r="P301" i="2"/>
  <c r="BK301" i="2"/>
  <c r="J301" i="2"/>
  <c r="BE301" i="2"/>
  <c r="BI299" i="2"/>
  <c r="BH299" i="2"/>
  <c r="BG299" i="2"/>
  <c r="BF299" i="2"/>
  <c r="T299" i="2"/>
  <c r="R299" i="2"/>
  <c r="P299" i="2"/>
  <c r="BK299" i="2"/>
  <c r="J299" i="2"/>
  <c r="BE299" i="2"/>
  <c r="BI297" i="2"/>
  <c r="BH297" i="2"/>
  <c r="BG297" i="2"/>
  <c r="BF297" i="2"/>
  <c r="T297" i="2"/>
  <c r="R297" i="2"/>
  <c r="P297" i="2"/>
  <c r="BK297" i="2"/>
  <c r="J297" i="2"/>
  <c r="BE297" i="2"/>
  <c r="BI295" i="2"/>
  <c r="BH295" i="2"/>
  <c r="BG295" i="2"/>
  <c r="BF295" i="2"/>
  <c r="T295" i="2"/>
  <c r="R295" i="2"/>
  <c r="P295" i="2"/>
  <c r="BK295" i="2"/>
  <c r="J295" i="2"/>
  <c r="BE295" i="2"/>
  <c r="BI293" i="2"/>
  <c r="BH293" i="2"/>
  <c r="BG293" i="2"/>
  <c r="BF293" i="2"/>
  <c r="T293" i="2"/>
  <c r="R293" i="2"/>
  <c r="P293" i="2"/>
  <c r="BK293" i="2"/>
  <c r="J293" i="2"/>
  <c r="BE293" i="2"/>
  <c r="BI291" i="2"/>
  <c r="BH291" i="2"/>
  <c r="BG291" i="2"/>
  <c r="BF291" i="2"/>
  <c r="T291" i="2"/>
  <c r="R291" i="2"/>
  <c r="P291" i="2"/>
  <c r="BK291" i="2"/>
  <c r="J291" i="2"/>
  <c r="BE291" i="2"/>
  <c r="BI289" i="2"/>
  <c r="BH289" i="2"/>
  <c r="BG289" i="2"/>
  <c r="BF289" i="2"/>
  <c r="T289" i="2"/>
  <c r="R289" i="2"/>
  <c r="P289" i="2"/>
  <c r="BK289" i="2"/>
  <c r="J289" i="2"/>
  <c r="BE289" i="2"/>
  <c r="BI287" i="2"/>
  <c r="BH287" i="2"/>
  <c r="BG287" i="2"/>
  <c r="BF287" i="2"/>
  <c r="T287" i="2"/>
  <c r="R287" i="2"/>
  <c r="P287" i="2"/>
  <c r="BK287" i="2"/>
  <c r="J287" i="2"/>
  <c r="BE287" i="2"/>
  <c r="BI285" i="2"/>
  <c r="BH285" i="2"/>
  <c r="BG285" i="2"/>
  <c r="BF285" i="2"/>
  <c r="T285" i="2"/>
  <c r="R285" i="2"/>
  <c r="P285" i="2"/>
  <c r="P280" i="2" s="1"/>
  <c r="BK285" i="2"/>
  <c r="J285" i="2"/>
  <c r="BE285" i="2"/>
  <c r="BI283" i="2"/>
  <c r="BH283" i="2"/>
  <c r="BG283" i="2"/>
  <c r="BF283" i="2"/>
  <c r="T283" i="2"/>
  <c r="T280" i="2" s="1"/>
  <c r="R283" i="2"/>
  <c r="P283" i="2"/>
  <c r="BK283" i="2"/>
  <c r="J283" i="2"/>
  <c r="BE283" i="2"/>
  <c r="BI281" i="2"/>
  <c r="BH281" i="2"/>
  <c r="BG281" i="2"/>
  <c r="BF281" i="2"/>
  <c r="T281" i="2"/>
  <c r="R281" i="2"/>
  <c r="R280" i="2"/>
  <c r="P281" i="2"/>
  <c r="BK281" i="2"/>
  <c r="BK280" i="2"/>
  <c r="J280" i="2" s="1"/>
  <c r="J67" i="2" s="1"/>
  <c r="J281" i="2"/>
  <c r="BE281" i="2"/>
  <c r="BI278" i="2"/>
  <c r="BH278" i="2"/>
  <c r="BG278" i="2"/>
  <c r="BF278" i="2"/>
  <c r="T278" i="2"/>
  <c r="R278" i="2"/>
  <c r="P278" i="2"/>
  <c r="BK278" i="2"/>
  <c r="J278" i="2"/>
  <c r="BE278" i="2"/>
  <c r="BI276" i="2"/>
  <c r="BH276" i="2"/>
  <c r="BG276" i="2"/>
  <c r="BF276" i="2"/>
  <c r="T276" i="2"/>
  <c r="R276" i="2"/>
  <c r="P276" i="2"/>
  <c r="BK276" i="2"/>
  <c r="J276" i="2"/>
  <c r="BE276" i="2"/>
  <c r="BI274" i="2"/>
  <c r="BH274" i="2"/>
  <c r="BG274" i="2"/>
  <c r="BF274" i="2"/>
  <c r="T274" i="2"/>
  <c r="R274" i="2"/>
  <c r="P274" i="2"/>
  <c r="BK274" i="2"/>
  <c r="J274" i="2"/>
  <c r="BE274" i="2"/>
  <c r="BI272" i="2"/>
  <c r="BH272" i="2"/>
  <c r="BG272" i="2"/>
  <c r="BF272" i="2"/>
  <c r="T272" i="2"/>
  <c r="R272" i="2"/>
  <c r="P272" i="2"/>
  <c r="BK272" i="2"/>
  <c r="J272" i="2"/>
  <c r="BE272" i="2"/>
  <c r="BI270" i="2"/>
  <c r="BH270" i="2"/>
  <c r="BG270" i="2"/>
  <c r="BF270" i="2"/>
  <c r="T270" i="2"/>
  <c r="R270" i="2"/>
  <c r="P270" i="2"/>
  <c r="BK270" i="2"/>
  <c r="J270" i="2"/>
  <c r="BE270" i="2"/>
  <c r="BI268" i="2"/>
  <c r="BH268" i="2"/>
  <c r="BG268" i="2"/>
  <c r="BF268" i="2"/>
  <c r="T268" i="2"/>
  <c r="R268" i="2"/>
  <c r="P268" i="2"/>
  <c r="BK268" i="2"/>
  <c r="J268" i="2"/>
  <c r="BE268" i="2"/>
  <c r="BI266" i="2"/>
  <c r="BH266" i="2"/>
  <c r="BG266" i="2"/>
  <c r="BF266" i="2"/>
  <c r="T266" i="2"/>
  <c r="R266" i="2"/>
  <c r="P266" i="2"/>
  <c r="BK266" i="2"/>
  <c r="J266" i="2"/>
  <c r="BE266" i="2"/>
  <c r="BI264" i="2"/>
  <c r="BH264" i="2"/>
  <c r="BG264" i="2"/>
  <c r="BF264" i="2"/>
  <c r="T264" i="2"/>
  <c r="R264" i="2"/>
  <c r="P264" i="2"/>
  <c r="BK264" i="2"/>
  <c r="J264" i="2"/>
  <c r="BE264" i="2"/>
  <c r="BI262" i="2"/>
  <c r="BH262" i="2"/>
  <c r="BG262" i="2"/>
  <c r="BF262" i="2"/>
  <c r="T262" i="2"/>
  <c r="R262" i="2"/>
  <c r="P262" i="2"/>
  <c r="BK262" i="2"/>
  <c r="J262" i="2"/>
  <c r="BE262" i="2"/>
  <c r="BI260" i="2"/>
  <c r="BH260" i="2"/>
  <c r="BG260" i="2"/>
  <c r="BF260" i="2"/>
  <c r="T260" i="2"/>
  <c r="R260" i="2"/>
  <c r="P260" i="2"/>
  <c r="BK260" i="2"/>
  <c r="J260" i="2"/>
  <c r="BE260" i="2"/>
  <c r="BI258" i="2"/>
  <c r="BH258" i="2"/>
  <c r="BG258" i="2"/>
  <c r="BF258" i="2"/>
  <c r="T258" i="2"/>
  <c r="R258" i="2"/>
  <c r="P258" i="2"/>
  <c r="BK258" i="2"/>
  <c r="J258" i="2"/>
  <c r="BE258" i="2"/>
  <c r="BI256" i="2"/>
  <c r="BH256" i="2"/>
  <c r="BG256" i="2"/>
  <c r="BF256" i="2"/>
  <c r="T256" i="2"/>
  <c r="R256" i="2"/>
  <c r="P256" i="2"/>
  <c r="BK256" i="2"/>
  <c r="J256" i="2"/>
  <c r="BE256" i="2"/>
  <c r="BI254" i="2"/>
  <c r="BH254" i="2"/>
  <c r="BG254" i="2"/>
  <c r="BF254" i="2"/>
  <c r="T254" i="2"/>
  <c r="R254" i="2"/>
  <c r="P254" i="2"/>
  <c r="BK254" i="2"/>
  <c r="J254" i="2"/>
  <c r="BE254" i="2"/>
  <c r="BI252" i="2"/>
  <c r="BH252" i="2"/>
  <c r="BG252" i="2"/>
  <c r="BF252" i="2"/>
  <c r="T252" i="2"/>
  <c r="R252" i="2"/>
  <c r="P252" i="2"/>
  <c r="BK252" i="2"/>
  <c r="J252" i="2"/>
  <c r="BE252" i="2"/>
  <c r="BI250" i="2"/>
  <c r="BH250" i="2"/>
  <c r="BG250" i="2"/>
  <c r="BF250" i="2"/>
  <c r="T250" i="2"/>
  <c r="R250" i="2"/>
  <c r="P250" i="2"/>
  <c r="BK250" i="2"/>
  <c r="J250" i="2"/>
  <c r="BE250" i="2"/>
  <c r="BI248" i="2"/>
  <c r="BH248" i="2"/>
  <c r="BG248" i="2"/>
  <c r="BF248" i="2"/>
  <c r="T248" i="2"/>
  <c r="R248" i="2"/>
  <c r="P248" i="2"/>
  <c r="BK248" i="2"/>
  <c r="J248" i="2"/>
  <c r="BE248" i="2"/>
  <c r="BI246" i="2"/>
  <c r="BH246" i="2"/>
  <c r="BG246" i="2"/>
  <c r="BF246" i="2"/>
  <c r="T246" i="2"/>
  <c r="R246" i="2"/>
  <c r="P246" i="2"/>
  <c r="BK246" i="2"/>
  <c r="J246" i="2"/>
  <c r="BE246" i="2"/>
  <c r="BI244" i="2"/>
  <c r="BH244" i="2"/>
  <c r="BG244" i="2"/>
  <c r="BF244" i="2"/>
  <c r="T244" i="2"/>
  <c r="R244" i="2"/>
  <c r="P244" i="2"/>
  <c r="BK244" i="2"/>
  <c r="J244" i="2"/>
  <c r="BE244" i="2"/>
  <c r="BI242" i="2"/>
  <c r="BH242" i="2"/>
  <c r="BG242" i="2"/>
  <c r="BF242" i="2"/>
  <c r="T242" i="2"/>
  <c r="R242" i="2"/>
  <c r="P242" i="2"/>
  <c r="P237" i="2" s="1"/>
  <c r="BK242" i="2"/>
  <c r="J242" i="2"/>
  <c r="BE242" i="2"/>
  <c r="BI240" i="2"/>
  <c r="BH240" i="2"/>
  <c r="BG240" i="2"/>
  <c r="BF240" i="2"/>
  <c r="T240" i="2"/>
  <c r="T237" i="2" s="1"/>
  <c r="R240" i="2"/>
  <c r="P240" i="2"/>
  <c r="BK240" i="2"/>
  <c r="J240" i="2"/>
  <c r="BE240" i="2"/>
  <c r="BI238" i="2"/>
  <c r="BH238" i="2"/>
  <c r="BG238" i="2"/>
  <c r="BF238" i="2"/>
  <c r="T238" i="2"/>
  <c r="R238" i="2"/>
  <c r="R237" i="2"/>
  <c r="P238" i="2"/>
  <c r="BK238" i="2"/>
  <c r="BK237" i="2"/>
  <c r="J237" i="2" s="1"/>
  <c r="J66" i="2" s="1"/>
  <c r="J238" i="2"/>
  <c r="BE238" i="2"/>
  <c r="BI235" i="2"/>
  <c r="BH235" i="2"/>
  <c r="BG235" i="2"/>
  <c r="BF235" i="2"/>
  <c r="T235" i="2"/>
  <c r="R235" i="2"/>
  <c r="P235" i="2"/>
  <c r="BK235" i="2"/>
  <c r="J235" i="2"/>
  <c r="BE235" i="2"/>
  <c r="BI233" i="2"/>
  <c r="BH233" i="2"/>
  <c r="BG233" i="2"/>
  <c r="BF233" i="2"/>
  <c r="T233" i="2"/>
  <c r="R233" i="2"/>
  <c r="P233" i="2"/>
  <c r="BK233" i="2"/>
  <c r="J233" i="2"/>
  <c r="BE233" i="2"/>
  <c r="BI231" i="2"/>
  <c r="BH231" i="2"/>
  <c r="BG231" i="2"/>
  <c r="BF231" i="2"/>
  <c r="T231" i="2"/>
  <c r="R231" i="2"/>
  <c r="P231" i="2"/>
  <c r="BK231" i="2"/>
  <c r="J231" i="2"/>
  <c r="BE231" i="2"/>
  <c r="BI229" i="2"/>
  <c r="BH229" i="2"/>
  <c r="BG229" i="2"/>
  <c r="BF229" i="2"/>
  <c r="T229" i="2"/>
  <c r="R229" i="2"/>
  <c r="P229" i="2"/>
  <c r="BK229" i="2"/>
  <c r="J229" i="2"/>
  <c r="BE229" i="2"/>
  <c r="BI227" i="2"/>
  <c r="BH227" i="2"/>
  <c r="BG227" i="2"/>
  <c r="BF227" i="2"/>
  <c r="T227" i="2"/>
  <c r="R227" i="2"/>
  <c r="P227" i="2"/>
  <c r="BK227" i="2"/>
  <c r="J227" i="2"/>
  <c r="BE227" i="2"/>
  <c r="BI225" i="2"/>
  <c r="BH225" i="2"/>
  <c r="BG225" i="2"/>
  <c r="BF225" i="2"/>
  <c r="T225" i="2"/>
  <c r="R225" i="2"/>
  <c r="P225" i="2"/>
  <c r="BK225" i="2"/>
  <c r="J225" i="2"/>
  <c r="BE225" i="2"/>
  <c r="BI223" i="2"/>
  <c r="BH223" i="2"/>
  <c r="BG223" i="2"/>
  <c r="BF223" i="2"/>
  <c r="T223" i="2"/>
  <c r="R223" i="2"/>
  <c r="P223" i="2"/>
  <c r="BK223" i="2"/>
  <c r="J223" i="2"/>
  <c r="BE223" i="2"/>
  <c r="BI221" i="2"/>
  <c r="BH221" i="2"/>
  <c r="BG221" i="2"/>
  <c r="BF221" i="2"/>
  <c r="T221" i="2"/>
  <c r="R221" i="2"/>
  <c r="P221" i="2"/>
  <c r="BK221" i="2"/>
  <c r="J221" i="2"/>
  <c r="BE221" i="2"/>
  <c r="BI219" i="2"/>
  <c r="BH219" i="2"/>
  <c r="BG219" i="2"/>
  <c r="BF219" i="2"/>
  <c r="T219" i="2"/>
  <c r="R219" i="2"/>
  <c r="P219" i="2"/>
  <c r="BK219" i="2"/>
  <c r="J219" i="2"/>
  <c r="BE219" i="2"/>
  <c r="BI217" i="2"/>
  <c r="BH217" i="2"/>
  <c r="BG217" i="2"/>
  <c r="BF217" i="2"/>
  <c r="T217" i="2"/>
  <c r="R217" i="2"/>
  <c r="P217" i="2"/>
  <c r="BK217" i="2"/>
  <c r="J217" i="2"/>
  <c r="BE217" i="2"/>
  <c r="BI214" i="2"/>
  <c r="BH214" i="2"/>
  <c r="BG214" i="2"/>
  <c r="BF214" i="2"/>
  <c r="T214" i="2"/>
  <c r="R214" i="2"/>
  <c r="P214" i="2"/>
  <c r="BK214" i="2"/>
  <c r="J214" i="2"/>
  <c r="BE214" i="2"/>
  <c r="BI211" i="2"/>
  <c r="BH211" i="2"/>
  <c r="BG211" i="2"/>
  <c r="BF211" i="2"/>
  <c r="T211" i="2"/>
  <c r="R211" i="2"/>
  <c r="P211" i="2"/>
  <c r="BK211" i="2"/>
  <c r="J211" i="2"/>
  <c r="BE211" i="2"/>
  <c r="BI208" i="2"/>
  <c r="BH208" i="2"/>
  <c r="BG208" i="2"/>
  <c r="BF208" i="2"/>
  <c r="T208" i="2"/>
  <c r="R208" i="2"/>
  <c r="P208" i="2"/>
  <c r="BK208" i="2"/>
  <c r="J208" i="2"/>
  <c r="BE208" i="2"/>
  <c r="BI206" i="2"/>
  <c r="BH206" i="2"/>
  <c r="BG206" i="2"/>
  <c r="BF206" i="2"/>
  <c r="T206" i="2"/>
  <c r="R206" i="2"/>
  <c r="P206" i="2"/>
  <c r="BK206" i="2"/>
  <c r="J206" i="2"/>
  <c r="BE206" i="2"/>
  <c r="BI204" i="2"/>
  <c r="BH204" i="2"/>
  <c r="BG204" i="2"/>
  <c r="BF204" i="2"/>
  <c r="T204" i="2"/>
  <c r="R204" i="2"/>
  <c r="P204" i="2"/>
  <c r="BK204" i="2"/>
  <c r="J204" i="2"/>
  <c r="BE204" i="2"/>
  <c r="BI202" i="2"/>
  <c r="BH202" i="2"/>
  <c r="BG202" i="2"/>
  <c r="BF202" i="2"/>
  <c r="T202" i="2"/>
  <c r="R202" i="2"/>
  <c r="P202" i="2"/>
  <c r="BK202" i="2"/>
  <c r="J202" i="2"/>
  <c r="BE202" i="2"/>
  <c r="BI200" i="2"/>
  <c r="BH200" i="2"/>
  <c r="BG200" i="2"/>
  <c r="BF200" i="2"/>
  <c r="T200" i="2"/>
  <c r="R200" i="2"/>
  <c r="P200" i="2"/>
  <c r="BK200" i="2"/>
  <c r="J200" i="2"/>
  <c r="BE200" i="2"/>
  <c r="BI198" i="2"/>
  <c r="BH198" i="2"/>
  <c r="BG198" i="2"/>
  <c r="BF198" i="2"/>
  <c r="T198" i="2"/>
  <c r="R198" i="2"/>
  <c r="P198" i="2"/>
  <c r="BK198" i="2"/>
  <c r="J198" i="2"/>
  <c r="BE198" i="2"/>
  <c r="BI196" i="2"/>
  <c r="BH196" i="2"/>
  <c r="BG196" i="2"/>
  <c r="BF196" i="2"/>
  <c r="T196" i="2"/>
  <c r="R196" i="2"/>
  <c r="P196" i="2"/>
  <c r="BK196" i="2"/>
  <c r="J196" i="2"/>
  <c r="BE196" i="2"/>
  <c r="BI194" i="2"/>
  <c r="BH194" i="2"/>
  <c r="BG194" i="2"/>
  <c r="BF194" i="2"/>
  <c r="T194" i="2"/>
  <c r="R194" i="2"/>
  <c r="R189" i="2" s="1"/>
  <c r="P194" i="2"/>
  <c r="BK194" i="2"/>
  <c r="J194" i="2"/>
  <c r="BE194" i="2"/>
  <c r="BI192" i="2"/>
  <c r="BH192" i="2"/>
  <c r="BG192" i="2"/>
  <c r="BF192" i="2"/>
  <c r="T192" i="2"/>
  <c r="R192" i="2"/>
  <c r="P192" i="2"/>
  <c r="BK192" i="2"/>
  <c r="BK189" i="2" s="1"/>
  <c r="J189" i="2" s="1"/>
  <c r="J65" i="2" s="1"/>
  <c r="J192" i="2"/>
  <c r="BE192" i="2"/>
  <c r="BI190" i="2"/>
  <c r="BH190" i="2"/>
  <c r="BG190" i="2"/>
  <c r="BF190" i="2"/>
  <c r="T190" i="2"/>
  <c r="T189" i="2"/>
  <c r="R190" i="2"/>
  <c r="P190" i="2"/>
  <c r="P189" i="2"/>
  <c r="BK190" i="2"/>
  <c r="J190" i="2"/>
  <c r="BE190" i="2" s="1"/>
  <c r="BI187" i="2"/>
  <c r="BH187" i="2"/>
  <c r="BG187" i="2"/>
  <c r="BF187" i="2"/>
  <c r="T187" i="2"/>
  <c r="R187" i="2"/>
  <c r="R182" i="2" s="1"/>
  <c r="P187" i="2"/>
  <c r="BK187" i="2"/>
  <c r="J187" i="2"/>
  <c r="BE187" i="2"/>
  <c r="BI185" i="2"/>
  <c r="BH185" i="2"/>
  <c r="BG185" i="2"/>
  <c r="BF185" i="2"/>
  <c r="T185" i="2"/>
  <c r="R185" i="2"/>
  <c r="P185" i="2"/>
  <c r="BK185" i="2"/>
  <c r="BK182" i="2" s="1"/>
  <c r="J182" i="2" s="1"/>
  <c r="J64" i="2" s="1"/>
  <c r="J185" i="2"/>
  <c r="BE185" i="2"/>
  <c r="BI183" i="2"/>
  <c r="BH183" i="2"/>
  <c r="BG183" i="2"/>
  <c r="BF183" i="2"/>
  <c r="T183" i="2"/>
  <c r="T182" i="2"/>
  <c r="R183" i="2"/>
  <c r="P183" i="2"/>
  <c r="P182" i="2"/>
  <c r="BK183" i="2"/>
  <c r="J183" i="2"/>
  <c r="BE183" i="2" s="1"/>
  <c r="BI180" i="2"/>
  <c r="BH180" i="2"/>
  <c r="BG180" i="2"/>
  <c r="BF180" i="2"/>
  <c r="T180" i="2"/>
  <c r="T179" i="2"/>
  <c r="R180" i="2"/>
  <c r="R179" i="2"/>
  <c r="P180" i="2"/>
  <c r="P179" i="2"/>
  <c r="BK180" i="2"/>
  <c r="BK179" i="2"/>
  <c r="J179" i="2"/>
  <c r="J63" i="2" s="1"/>
  <c r="J180" i="2"/>
  <c r="BE180" i="2" s="1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/>
  <c r="BI165" i="2"/>
  <c r="BH165" i="2"/>
  <c r="BG165" i="2"/>
  <c r="BF165" i="2"/>
  <c r="T165" i="2"/>
  <c r="R165" i="2"/>
  <c r="P165" i="2"/>
  <c r="BK165" i="2"/>
  <c r="J165" i="2"/>
  <c r="BE165" i="2"/>
  <c r="BI163" i="2"/>
  <c r="BH163" i="2"/>
  <c r="BG163" i="2"/>
  <c r="BF163" i="2"/>
  <c r="T163" i="2"/>
  <c r="R163" i="2"/>
  <c r="P163" i="2"/>
  <c r="BK163" i="2"/>
  <c r="J163" i="2"/>
  <c r="BE163" i="2"/>
  <c r="BI161" i="2"/>
  <c r="BH161" i="2"/>
  <c r="BG161" i="2"/>
  <c r="BF161" i="2"/>
  <c r="T161" i="2"/>
  <c r="R161" i="2"/>
  <c r="R156" i="2" s="1"/>
  <c r="P161" i="2"/>
  <c r="BK161" i="2"/>
  <c r="J161" i="2"/>
  <c r="BE161" i="2"/>
  <c r="BI159" i="2"/>
  <c r="BH159" i="2"/>
  <c r="BG159" i="2"/>
  <c r="BF159" i="2"/>
  <c r="T159" i="2"/>
  <c r="R159" i="2"/>
  <c r="P159" i="2"/>
  <c r="P156" i="2" s="1"/>
  <c r="P155" i="2" s="1"/>
  <c r="BK159" i="2"/>
  <c r="J159" i="2"/>
  <c r="BE159" i="2"/>
  <c r="BI157" i="2"/>
  <c r="BH157" i="2"/>
  <c r="BG157" i="2"/>
  <c r="BF157" i="2"/>
  <c r="T157" i="2"/>
  <c r="T156" i="2"/>
  <c r="T155" i="2" s="1"/>
  <c r="R157" i="2"/>
  <c r="P157" i="2"/>
  <c r="BK157" i="2"/>
  <c r="BK156" i="2" s="1"/>
  <c r="J157" i="2"/>
  <c r="BE157" i="2"/>
  <c r="BI153" i="2"/>
  <c r="BH153" i="2"/>
  <c r="BG153" i="2"/>
  <c r="BF153" i="2"/>
  <c r="T153" i="2"/>
  <c r="R153" i="2"/>
  <c r="P153" i="2"/>
  <c r="BK153" i="2"/>
  <c r="BK150" i="2" s="1"/>
  <c r="J150" i="2" s="1"/>
  <c r="J60" i="2" s="1"/>
  <c r="J153" i="2"/>
  <c r="BE153" i="2"/>
  <c r="BI151" i="2"/>
  <c r="BH151" i="2"/>
  <c r="BG151" i="2"/>
  <c r="BF151" i="2"/>
  <c r="T151" i="2"/>
  <c r="T150" i="2"/>
  <c r="R151" i="2"/>
  <c r="R150" i="2"/>
  <c r="P151" i="2"/>
  <c r="P150" i="2"/>
  <c r="BK151" i="2"/>
  <c r="J151" i="2"/>
  <c r="BE151" i="2" s="1"/>
  <c r="BI147" i="2"/>
  <c r="BH147" i="2"/>
  <c r="BG147" i="2"/>
  <c r="BF147" i="2"/>
  <c r="T147" i="2"/>
  <c r="T146" i="2"/>
  <c r="R147" i="2"/>
  <c r="R146" i="2"/>
  <c r="P147" i="2"/>
  <c r="P146" i="2"/>
  <c r="BK147" i="2"/>
  <c r="BK146" i="2"/>
  <c r="J146" i="2"/>
  <c r="J59" i="2" s="1"/>
  <c r="J147" i="2"/>
  <c r="BE147" i="2" s="1"/>
  <c r="J30" i="2" s="1"/>
  <c r="AV52" i="1" s="1"/>
  <c r="AT52" i="1" s="1"/>
  <c r="BI142" i="2"/>
  <c r="BH142" i="2"/>
  <c r="BG142" i="2"/>
  <c r="BF142" i="2"/>
  <c r="T142" i="2"/>
  <c r="R142" i="2"/>
  <c r="P142" i="2"/>
  <c r="BK142" i="2"/>
  <c r="J142" i="2"/>
  <c r="BE142" i="2"/>
  <c r="BI139" i="2"/>
  <c r="BH139" i="2"/>
  <c r="BG139" i="2"/>
  <c r="BF139" i="2"/>
  <c r="T139" i="2"/>
  <c r="R139" i="2"/>
  <c r="P139" i="2"/>
  <c r="BK139" i="2"/>
  <c r="J139" i="2"/>
  <c r="BE139" i="2"/>
  <c r="BI136" i="2"/>
  <c r="BH136" i="2"/>
  <c r="BG136" i="2"/>
  <c r="BF136" i="2"/>
  <c r="T136" i="2"/>
  <c r="R136" i="2"/>
  <c r="P136" i="2"/>
  <c r="BK136" i="2"/>
  <c r="J136" i="2"/>
  <c r="BE136" i="2"/>
  <c r="BI132" i="2"/>
  <c r="BH132" i="2"/>
  <c r="BG132" i="2"/>
  <c r="BF132" i="2"/>
  <c r="T132" i="2"/>
  <c r="R132" i="2"/>
  <c r="P132" i="2"/>
  <c r="BK132" i="2"/>
  <c r="J132" i="2"/>
  <c r="BE132" i="2"/>
  <c r="BI129" i="2"/>
  <c r="BH129" i="2"/>
  <c r="BG129" i="2"/>
  <c r="BF129" i="2"/>
  <c r="T129" i="2"/>
  <c r="R129" i="2"/>
  <c r="P129" i="2"/>
  <c r="BK129" i="2"/>
  <c r="J129" i="2"/>
  <c r="BE129" i="2"/>
  <c r="BI122" i="2"/>
  <c r="BH122" i="2"/>
  <c r="BG122" i="2"/>
  <c r="BF122" i="2"/>
  <c r="T122" i="2"/>
  <c r="R122" i="2"/>
  <c r="P122" i="2"/>
  <c r="BK122" i="2"/>
  <c r="J122" i="2"/>
  <c r="BE122" i="2"/>
  <c r="BI118" i="2"/>
  <c r="BH118" i="2"/>
  <c r="BG118" i="2"/>
  <c r="BF118" i="2"/>
  <c r="T118" i="2"/>
  <c r="R118" i="2"/>
  <c r="P118" i="2"/>
  <c r="BK118" i="2"/>
  <c r="J118" i="2"/>
  <c r="BE118" i="2"/>
  <c r="BI114" i="2"/>
  <c r="BH114" i="2"/>
  <c r="BG114" i="2"/>
  <c r="BF114" i="2"/>
  <c r="T114" i="2"/>
  <c r="R114" i="2"/>
  <c r="P114" i="2"/>
  <c r="BK114" i="2"/>
  <c r="J114" i="2"/>
  <c r="BE114" i="2"/>
  <c r="BI107" i="2"/>
  <c r="BH107" i="2"/>
  <c r="BG107" i="2"/>
  <c r="BF107" i="2"/>
  <c r="T107" i="2"/>
  <c r="R107" i="2"/>
  <c r="P107" i="2"/>
  <c r="BK107" i="2"/>
  <c r="J107" i="2"/>
  <c r="BE107" i="2"/>
  <c r="BI103" i="2"/>
  <c r="BH103" i="2"/>
  <c r="BG103" i="2"/>
  <c r="BF103" i="2"/>
  <c r="J31" i="2" s="1"/>
  <c r="AW52" i="1" s="1"/>
  <c r="T103" i="2"/>
  <c r="R103" i="2"/>
  <c r="P103" i="2"/>
  <c r="BK103" i="2"/>
  <c r="J103" i="2"/>
  <c r="BE103" i="2"/>
  <c r="BI98" i="2"/>
  <c r="F34" i="2" s="1"/>
  <c r="BD52" i="1" s="1"/>
  <c r="BD51" i="1" s="1"/>
  <c r="W30" i="1" s="1"/>
  <c r="BH98" i="2"/>
  <c r="BG98" i="2"/>
  <c r="BF98" i="2"/>
  <c r="T98" i="2"/>
  <c r="R98" i="2"/>
  <c r="P98" i="2"/>
  <c r="BK98" i="2"/>
  <c r="J98" i="2"/>
  <c r="BE98" i="2"/>
  <c r="BI95" i="2"/>
  <c r="BH95" i="2"/>
  <c r="F33" i="2" s="1"/>
  <c r="BC52" i="1" s="1"/>
  <c r="BC51" i="1" s="1"/>
  <c r="BG95" i="2"/>
  <c r="F32" i="2"/>
  <c r="BB52" i="1" s="1"/>
  <c r="BB51" i="1" s="1"/>
  <c r="BF95" i="2"/>
  <c r="F31" i="2" s="1"/>
  <c r="BA52" i="1" s="1"/>
  <c r="BA51" i="1" s="1"/>
  <c r="T95" i="2"/>
  <c r="T94" i="2"/>
  <c r="T93" i="2" s="1"/>
  <c r="R95" i="2"/>
  <c r="R94" i="2"/>
  <c r="R93" i="2" s="1"/>
  <c r="P95" i="2"/>
  <c r="P94" i="2"/>
  <c r="P93" i="2" s="1"/>
  <c r="BK95" i="2"/>
  <c r="BK94" i="2" s="1"/>
  <c r="J95" i="2"/>
  <c r="BE95" i="2"/>
  <c r="F30" i="2" s="1"/>
  <c r="AZ52" i="1" s="1"/>
  <c r="AZ51" i="1" s="1"/>
  <c r="J88" i="2"/>
  <c r="F88" i="2"/>
  <c r="F86" i="2"/>
  <c r="E84" i="2"/>
  <c r="J51" i="2"/>
  <c r="F51" i="2"/>
  <c r="F49" i="2"/>
  <c r="E47" i="2"/>
  <c r="J18" i="2"/>
  <c r="E18" i="2"/>
  <c r="F89" i="2" s="1"/>
  <c r="J17" i="2"/>
  <c r="J12" i="2"/>
  <c r="J86" i="2" s="1"/>
  <c r="E7" i="2"/>
  <c r="E45" i="2" s="1"/>
  <c r="E82" i="2"/>
  <c r="AS51" i="1"/>
  <c r="L47" i="1"/>
  <c r="AM46" i="1"/>
  <c r="L46" i="1"/>
  <c r="AM44" i="1"/>
  <c r="L44" i="1"/>
  <c r="L42" i="1"/>
  <c r="L41" i="1"/>
  <c r="W29" i="1" l="1"/>
  <c r="AY51" i="1"/>
  <c r="W27" i="1"/>
  <c r="AW51" i="1"/>
  <c r="AK27" i="1" s="1"/>
  <c r="BK155" i="2"/>
  <c r="J155" i="2" s="1"/>
  <c r="J61" i="2" s="1"/>
  <c r="J156" i="2"/>
  <c r="J62" i="2" s="1"/>
  <c r="W26" i="1"/>
  <c r="AV51" i="1"/>
  <c r="R155" i="2"/>
  <c r="R92" i="2" s="1"/>
  <c r="BK93" i="2"/>
  <c r="J94" i="2"/>
  <c r="J58" i="2" s="1"/>
  <c r="AX51" i="1"/>
  <c r="W28" i="1"/>
  <c r="P92" i="2"/>
  <c r="AU52" i="1" s="1"/>
  <c r="AU51" i="1" s="1"/>
  <c r="T92" i="2"/>
  <c r="J398" i="2"/>
  <c r="J71" i="2" s="1"/>
  <c r="BK397" i="2"/>
  <c r="J397" i="2" s="1"/>
  <c r="J70" i="2" s="1"/>
  <c r="F52" i="2"/>
  <c r="J49" i="2"/>
  <c r="AK26" i="1" l="1"/>
  <c r="AT51" i="1"/>
  <c r="BK92" i="2"/>
  <c r="J92" i="2" s="1"/>
  <c r="J93" i="2"/>
  <c r="J57" i="2" s="1"/>
  <c r="J56" i="2" l="1"/>
  <c r="J27" i="2"/>
  <c r="AG52" i="1" l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<sst xmlns="http://schemas.openxmlformats.org/spreadsheetml/2006/main" count="3632" uniqueCount="1023">
  <si>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</si>
  <si>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</si>
  <si>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</si>
  <si>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</si>
  <si>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</si>
  <si>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</si>
  <si>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</si>
  <si>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{2889f77e-c3e1-42e7-87d6-77beaca3940d}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</si>
  <si>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</si>
  <si>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</si>
  <si>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</si>
  <si>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</si>
  <si>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</si>
  <si>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</si>
  <si>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</si>
  <si>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</si>
  <si>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</si>
  <si>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A2018266_2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</si>
  <si>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</si>
  <si>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</si>
  <si>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A PŘÍSTAVBA OBJEKTU ul. Švermova č.p.100</t>
  </si>
  <si>
    <t>KSO:</t>
  </si>
  <si>
    <t>CC-CZ:</t>
  </si>
  <si>
    <t>Místo:</t>
  </si>
  <si>
    <t>p.p.č. 35, 32/1 a 34/1 k.ú. Ostašov u Liberce</t>
  </si>
  <si>
    <t>Datum:</t>
  </si>
  <si>
    <t>3. 9. 2018</t>
  </si>
  <si>
    <t>Zadavatel:</t>
  </si>
  <si>
    <t>IČ:</t>
  </si>
  <si>
    <t xml:space="preserve">Statutární město Liberec </t>
  </si>
  <si>
    <t>DIČ:</t>
  </si>
  <si>
    <t>Uchazeč:</t>
  </si>
  <si>
    <t>Vyplň údaj</t>
  </si>
  <si>
    <t>Projektant:</t>
  </si>
  <si>
    <t>FS Vision, s.r.o., EnergySim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</si>
  <si>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</si>
  <si>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</si>
  <si>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</si>
  <si>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</si>
  <si>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</si>
  <si>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</si>
  <si>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</si>
  <si>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</si>
  <si>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</si>
  <si>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</si>
  <si>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</si>
  <si>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</si>
  <si>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</si>
  <si>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</si>
  <si>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</si>
  <si>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</si>
  <si>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</si>
  <si>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</si>
  <si>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</si>
  <si>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</si>
  <si>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</si>
  <si>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</si>
  <si>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</si>
  <si>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</si>
  <si>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</si>
  <si>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</si>
  <si>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</si>
  <si>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</si>
  <si>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</si>
  <si>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</si>
  <si>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</si>
  <si>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</si>
  <si>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</si>
  <si>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</si>
  <si>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</si>
  <si>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</si>
  <si>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</si>
  <si>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</si>
  <si>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</si>
  <si>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</si>
  <si>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</si>
  <si>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D.1.4.B</t>
  </si>
  <si>
    <t>vytápění</t>
  </si>
  <si>
    <t>STA</t>
  </si>
  <si>
    <t>1</t>
  </si>
  <si>
    <t>{92e6534f-1b5f-4870-9800-8f2dd68efdbf}</t>
  </si>
  <si>
    <t>2</t>
  </si>
  <si>
    <t>1) Krycí list soupisu</t>
  </si>
  <si>
    <t>2) Rekapitulace</t>
  </si>
  <si>
    <t>3) Soupis prací</t>
  </si>
  <si>
    <t>Zpět na list:</t>
  </si>
  <si>
    <t>Rekapitulace stavby</t>
  </si>
  <si>
    <t>f1</t>
  </si>
  <si>
    <t>1,76</t>
  </si>
  <si>
    <t>f2</t>
  </si>
  <si>
    <t>7,92</t>
  </si>
  <si>
    <t>KRYCÍ LIST SOUPISU</t>
  </si>
  <si>
    <t>f3</t>
  </si>
  <si>
    <t>18,48</t>
  </si>
  <si>
    <t>f30</t>
  </si>
  <si>
    <t>28,16</t>
  </si>
  <si>
    <t>f4</t>
  </si>
  <si>
    <t>9,68</t>
  </si>
  <si>
    <t>Objekt:</t>
  </si>
  <si>
    <t>D.1.4.B - vytápění</t>
  </si>
  <si>
    <t xml:space="preserve">"Zpracováno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výkresů."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</si>
  <si>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</si>
  <si>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</si>
  <si>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</si>
  <si>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</si>
  <si>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</si>
  <si>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</si>
  <si>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</si>
  <si>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</si>
  <si>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</si>
  <si>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>PSV - Práce a dodávky PSV</t>
  </si>
  <si>
    <t xml:space="preserve">    713 - Izolace tepelné</t>
  </si>
  <si>
    <t xml:space="preserve">    727 - Vytápění - požární ochrana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</si>
  <si>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</si>
  <si>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</si>
  <si>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</si>
  <si>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</si>
  <si>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</si>
  <si>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</si>
  <si>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VRN - Vedlejší rozpočtové náklady</t>
  </si>
  <si>
    <t xml:space="preserve">    VRN4 - Inženýrská činnost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</si>
  <si>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</si>
  <si>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</si>
  <si>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</si>
  <si>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</si>
  <si>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</si>
  <si>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</si>
  <si>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</si>
  <si>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</si>
  <si>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</si>
  <si>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</si>
  <si>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</si>
  <si>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</si>
  <si>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</si>
  <si>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</si>
  <si>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</si>
  <si>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</si>
  <si>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</si>
  <si>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</si>
  <si>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</si>
  <si>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</si>
  <si>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</si>
  <si>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</si>
  <si>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</si>
  <si>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2018 01</t>
  </si>
  <si>
    <t>4</t>
  </si>
  <si>
    <t>-727473303</t>
  </si>
  <si>
    <t>PP</t>
  </si>
  <si>
    <t>Hloubení zapažených i nezapažených rýh šířky přes 600 do 2 000 mm  s urovnáním dna do předepsaného profilu a spádu v hornině tř. 3 přes 100 do 1 000 m3</t>
  </si>
  <si>
    <t>VV</t>
  </si>
  <si>
    <t>22*0,8*1,6</t>
  </si>
  <si>
    <t>132201209</t>
  </si>
  <si>
    <t>Příplatek za lepivost k hloubení rýh š do 2000 mm v hornině tř. 3</t>
  </si>
  <si>
    <t>-2091831896</t>
  </si>
  <si>
    <t>Hloubení zapažených i nezapažených rýh šířky přes 600 do 2 000 mm  s urovnáním dna do předepsaného profilu a spádu v hornině tř. 3 Příplatek k cenám za lepivost horniny tř. 3</t>
  </si>
  <si>
    <t>30% z výkopku</t>
  </si>
  <si>
    <t>28,16*0,3 'Přepočtené koeficientem množství</t>
  </si>
  <si>
    <t>3</t>
  </si>
  <si>
    <t>161101101</t>
  </si>
  <si>
    <t>Svislé přemístění výkopku z horniny tř. 1 až 4 hl výkopu do 2,5 m</t>
  </si>
  <si>
    <t>659512635</t>
  </si>
  <si>
    <t>Svislé přemístění výkopku  bez naložení do dopravní nádoby avšak s vyprázdněním dopravní nádoby na hromadu nebo do dopravního prostředku z horniny tř. 1 až 4, při hloubce výkopu přes 1 do 2,5 m</t>
  </si>
  <si>
    <t>vytěžená zemina</t>
  </si>
  <si>
    <t>162301101</t>
  </si>
  <si>
    <t>Vodorovné přemístění do 500 m výkopku/sypaniny z horniny tř. 1 až 4</t>
  </si>
  <si>
    <t>223725980</t>
  </si>
  <si>
    <t>Vodorovné přemístění výkopku nebo sypaniny po suchu  na obvyklém dopravním prostředku, bez naložení výkopku, avšak se složením bez rozhrnutí z horniny tř. 1 až 4 na vzdálenost přes 50 do 500 m</t>
  </si>
  <si>
    <t>zemina ponechaná na zásyp</t>
  </si>
  <si>
    <t>zemina zpět na zásyp</t>
  </si>
  <si>
    <t>Součet</t>
  </si>
  <si>
    <t>5</t>
  </si>
  <si>
    <t>162701105</t>
  </si>
  <si>
    <t>Vodorovné přemístění do 10000 m výkopku/sypaniny z horniny tř. 1 až 4</t>
  </si>
  <si>
    <t>1698802278</t>
  </si>
  <si>
    <t>Vodorovné přemístění výkopku nebo sypaniny po suchu  na obvyklém dopravním prostředku, bez naložení výkopku, avšak se složením bez rozhrnutí z horniny tř. 1 až 4 na vzdálenost přes 9 000 do 10 000 m</t>
  </si>
  <si>
    <t>odvoz na skládku</t>
  </si>
  <si>
    <t>f30-f3</t>
  </si>
  <si>
    <t>6</t>
  </si>
  <si>
    <t>162701109</t>
  </si>
  <si>
    <t>Příplatek k vodorovnému přemístění výkopku/sypaniny z horniny tř. 1 až 4 ZKD 1000 m přes 10000 m</t>
  </si>
  <si>
    <t>-710622173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</si>
  <si>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</si>
  <si>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9,68*20 'Přepočtené koeficientem množství</t>
  </si>
  <si>
    <t>7</t>
  </si>
  <si>
    <t>167101102</t>
  </si>
  <si>
    <t>Nakládání výkopku z hornin tř. 1 až 4 přes 100 m3</t>
  </si>
  <si>
    <t>-1267015848</t>
  </si>
  <si>
    <t>Nakládání, skládání a překládání neulehlého výkopku nebo sypaniny  nakládání, množství přes 100 m3, z hornin tř. 1 až 4</t>
  </si>
  <si>
    <t>na skládku</t>
  </si>
  <si>
    <t>na zásyp</t>
  </si>
  <si>
    <t>8</t>
  </si>
  <si>
    <t>171201201</t>
  </si>
  <si>
    <t>Uložení sypaniny na skládky</t>
  </si>
  <si>
    <t>-1753304833</t>
  </si>
  <si>
    <t>Uložení sypaniny  na skládky</t>
  </si>
  <si>
    <t>9</t>
  </si>
  <si>
    <t>171201211</t>
  </si>
  <si>
    <t>Poplatek za uložení stavebního odpadu - zeminy a kameniva na skládce</t>
  </si>
  <si>
    <t>t</t>
  </si>
  <si>
    <t>-1486721569</t>
  </si>
  <si>
    <t>Poplatek za uložení stavebního odpadu na skládce (skládkovné) zeminy a kameniva zatříděného do Katalogu odpadů pod kódem 170 504</t>
  </si>
  <si>
    <t>9,68*2 'Přepočtené koeficientem množství</t>
  </si>
  <si>
    <t>10</t>
  </si>
  <si>
    <t>174101101</t>
  </si>
  <si>
    <t>Zásyp jam, šachet rýh nebo kolem objektů sypaninou se zhutněním</t>
  </si>
  <si>
    <t>1615400139</t>
  </si>
  <si>
    <t>Zásyp sypaninou z jakékoliv horniny  s uložením výkopku ve vrstvách se zhutněním jam, šachet, rýh nebo kolem objektů v těchto vykopávkách</t>
  </si>
  <si>
    <t>f30-f1-f2</t>
  </si>
  <si>
    <t>11</t>
  </si>
  <si>
    <t>175151101</t>
  </si>
  <si>
    <t>Obsypání potrubí strojně sypaninou bez prohození, uloženou do 3 m</t>
  </si>
  <si>
    <t>73776219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</si>
  <si>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</si>
  <si>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22*0,8*0,45</t>
  </si>
  <si>
    <t>12</t>
  </si>
  <si>
    <t>M</t>
  </si>
  <si>
    <t>58337303</t>
  </si>
  <si>
    <t>štěrkopísek frakce 0-8</t>
  </si>
  <si>
    <t>1040642616</t>
  </si>
  <si>
    <t>7,92*2 'Přepočtené koeficientem množství</t>
  </si>
  <si>
    <t>Vodorovné konstrukce</t>
  </si>
  <si>
    <t>13</t>
  </si>
  <si>
    <t>451573111</t>
  </si>
  <si>
    <t>Lože pod potrubí otevřený výkop ze štěrkopísku</t>
  </si>
  <si>
    <t>-507562652</t>
  </si>
  <si>
    <t>Lože pod potrubí, stoky a drobné objekty v otevřeném výkopu z písku a štěrkopísku do 63 mm</t>
  </si>
  <si>
    <t>22*0,8*0,1</t>
  </si>
  <si>
    <t>Ostatní konstrukce a práce, bourání</t>
  </si>
  <si>
    <t>14</t>
  </si>
  <si>
    <t>977151R01</t>
  </si>
  <si>
    <t xml:space="preserve">Vyvrtání stavebního prostupu Ø 125mm délky 600mm </t>
  </si>
  <si>
    <t>kus</t>
  </si>
  <si>
    <t>-1920313079</t>
  </si>
  <si>
    <t>Vyvrtání stavebního prostupu Ø 125mm délky 600mm vč. vypěnění a 2x ocelové chráničky pro potrubí Cu40x1,5mm</t>
  </si>
  <si>
    <t>977151R02</t>
  </si>
  <si>
    <t>Těsné kruhové těsnění do vyvrtaného stavebního otvoru Ø 125mm</t>
  </si>
  <si>
    <t>-1886279786</t>
  </si>
  <si>
    <t>Těsné kruhové těsnění do vyvrtaného stavebního otvoru Ø 125mm, těsnění má 2 otvory pro Cu40x1,5mm; šířka těsnění 30mm; těsnost do 2,5 bar</t>
  </si>
  <si>
    <t>PSV</t>
  </si>
  <si>
    <t>Práce a dodávky PSV</t>
  </si>
  <si>
    <t>713</t>
  </si>
  <si>
    <t>Izolace tepelné</t>
  </si>
  <si>
    <t>16</t>
  </si>
  <si>
    <t>713463131</t>
  </si>
  <si>
    <t>Montáž izolace tepelné potrubí potrubními pouzdry bez úpravy slepenými 1x tl izolace do 25 mm</t>
  </si>
  <si>
    <t>m</t>
  </si>
  <si>
    <t>1052157232</t>
  </si>
  <si>
    <t>Montáž izolace tepelné potrubí a ohybů tvarovkami nebo deskami  potrubními pouzdry bez povrchové úpravy (izolační materiál ve specifikaci) přilepenými v příčných a podélných spojích izolace potrubí jednovrstvá, tloušťky izolace do 25 mm</t>
  </si>
  <si>
    <t>17</t>
  </si>
  <si>
    <t>28377096</t>
  </si>
  <si>
    <t>izolace tepelná potrubí z pěnového polyetylenu 15 x 20 mm</t>
  </si>
  <si>
    <t>32</t>
  </si>
  <si>
    <t>-792900795</t>
  </si>
  <si>
    <t>18</t>
  </si>
  <si>
    <t>28377106</t>
  </si>
  <si>
    <t>izolace tepelná potrubí z pěnového polyetylenu 18 x 20 mm</t>
  </si>
  <si>
    <t>840502040</t>
  </si>
  <si>
    <t>19</t>
  </si>
  <si>
    <t>28377045</t>
  </si>
  <si>
    <t>izolace tepelná potrubí z pěnového polyetylenu 22 x 20 mm</t>
  </si>
  <si>
    <t>1830662578</t>
  </si>
  <si>
    <t>20</t>
  </si>
  <si>
    <t>28377048</t>
  </si>
  <si>
    <t>izolace tepelná potrubí z pěnového polyetylenu 28 x 20 mm</t>
  </si>
  <si>
    <t>739133470</t>
  </si>
  <si>
    <t>28377053</t>
  </si>
  <si>
    <t>izolace tepelná potrubí z pěnového polyetylenu 32 x 20 mm</t>
  </si>
  <si>
    <t>940220662</t>
  </si>
  <si>
    <t>22</t>
  </si>
  <si>
    <t>713463211</t>
  </si>
  <si>
    <t>Montáž izolace tepelné potrubí potrubními pouzdry s Al fólií staženými Al páskou 1x D do 50 mm</t>
  </si>
  <si>
    <t>745453698</t>
  </si>
  <si>
    <t>Montáž izolace tepelné potrubí a ohybů tvarovkami nebo deskami  potrubními pouzdry s povrchovou úpravou hliníkovou fólií (izolační materiál ve specifikaci) přelepenými samolepící hliníkovou páskou potrubí jednovrstvá D do 50 mm</t>
  </si>
  <si>
    <t>23</t>
  </si>
  <si>
    <t>63154573</t>
  </si>
  <si>
    <t>pouzdro izolační potrubní s jednostrannou Al fólií max. 250/100 °C 42/40 mm</t>
  </si>
  <si>
    <t>-568671054</t>
  </si>
  <si>
    <t>24</t>
  </si>
  <si>
    <t>63154605</t>
  </si>
  <si>
    <t>pouzdro izolační potrubní s jednostrannou Al fólií max. 250/100 °C 60/50 mm</t>
  </si>
  <si>
    <t>1935963710</t>
  </si>
  <si>
    <t>25</t>
  </si>
  <si>
    <t>998713102</t>
  </si>
  <si>
    <t>Přesun hmot tonážní pro izolace tepelné v objektech v do 12 m</t>
  </si>
  <si>
    <t>559423925</t>
  </si>
  <si>
    <t>Přesun hmot pro izolace tepelné stanovený z hmotnosti přesunovaného materiálu vodorovná dopravní vzdálenost do 50 m v objektech výšky přes 6 m do 12 m</t>
  </si>
  <si>
    <t>26</t>
  </si>
  <si>
    <t>998713181</t>
  </si>
  <si>
    <t>Příplatek k přesunu hmot tonážní 713 prováděný bez použití mechanizace</t>
  </si>
  <si>
    <t>-1940377187</t>
  </si>
  <si>
    <t>Přesun hmot pro izolace tepelné stanovený z hmotnosti přesunovaného materiálu Příplatek k cenám za přesun prováděný bez použití mechanizace pro jakoukoliv výšku objektu</t>
  </si>
  <si>
    <t>727</t>
  </si>
  <si>
    <t>Vytápění - požární ochrana</t>
  </si>
  <si>
    <t>27</t>
  </si>
  <si>
    <t>727111R01</t>
  </si>
  <si>
    <t>Provedení požárních ucpávek, manžety, tmel</t>
  </si>
  <si>
    <t>-1500895125</t>
  </si>
  <si>
    <t>731</t>
  </si>
  <si>
    <t>Ústřední vytápění - kotelny</t>
  </si>
  <si>
    <t>28</t>
  </si>
  <si>
    <t>731251121</t>
  </si>
  <si>
    <t>Kotel ocelový elektrický závěsný přímotopný o výkonu 30 kW</t>
  </si>
  <si>
    <t>1624963871</t>
  </si>
  <si>
    <t>Kotle ocelové teplovodní elektrické závěsné přímotopné 30,0 kW</t>
  </si>
  <si>
    <t>29</t>
  </si>
  <si>
    <t>998731102</t>
  </si>
  <si>
    <t>Přesun hmot tonážní pro kotelny v objektech v do 12 m</t>
  </si>
  <si>
    <t>-1672026947</t>
  </si>
  <si>
    <t>Přesun hmot pro kotelny  stanovený z hmotnosti přesunovaného materiálu vodorovná dopravní vzdálenost do 50 m v objektech výšky přes 6 do 12 m</t>
  </si>
  <si>
    <t>30</t>
  </si>
  <si>
    <t>998731181</t>
  </si>
  <si>
    <t>Příplatek k přesunu hmot tonážní 731 prováděný bez použití mechanizace</t>
  </si>
  <si>
    <t>438105768</t>
  </si>
  <si>
    <t>Přesun hmot pro kotelny  stanovený z hmotnosti přesunovaného materiálu Příplatek k cenám za přesun prováděný bez použití mechanizace pro jakoukoliv výšku objektu</t>
  </si>
  <si>
    <t>732</t>
  </si>
  <si>
    <t>Ústřední vytápění - strojovny</t>
  </si>
  <si>
    <t>31</t>
  </si>
  <si>
    <t>732111R01</t>
  </si>
  <si>
    <t>Tělesa rozdělovačů a sběračů DN 100 z trub ocelových bezešvých</t>
  </si>
  <si>
    <t>-884110718</t>
  </si>
  <si>
    <t>Rozdělovače a sběrače tělesa rozdělovačů a sběračů z ocelových trub bezešvých DN 100</t>
  </si>
  <si>
    <t>732111R02</t>
  </si>
  <si>
    <t>Tělesa rozdělovačů a sběračů DN 125 z trub ocelových bezešvých</t>
  </si>
  <si>
    <t>-805383234</t>
  </si>
  <si>
    <t>Rozdělovače a sběrače tělesa rozdělovačů a sběračů z ocelových trub bezešvých DN 125</t>
  </si>
  <si>
    <t>33</t>
  </si>
  <si>
    <t>732111312</t>
  </si>
  <si>
    <t>Trubková hrdla rozdělovačů a sběračů bez přírub DN 20</t>
  </si>
  <si>
    <t>1089305062</t>
  </si>
  <si>
    <t>Rozdělovače a sběrače trubková hrdla rozdělovačů a sběračů bez přírub DN 20</t>
  </si>
  <si>
    <t>34</t>
  </si>
  <si>
    <t>732111314</t>
  </si>
  <si>
    <t>Trubková hrdla rozdělovačů a sběračů bez přírub DN 25</t>
  </si>
  <si>
    <t>1707169464</t>
  </si>
  <si>
    <t>Rozdělovače a sběrače trubková hrdla rozdělovačů a sběračů bez přírub DN 25</t>
  </si>
  <si>
    <t>35</t>
  </si>
  <si>
    <t>732111316</t>
  </si>
  <si>
    <t>Trubková hrdla rozdělovačů a sběračů bez přírub DN 40</t>
  </si>
  <si>
    <t>1987510154</t>
  </si>
  <si>
    <t>Rozdělovače a sběrače trubková hrdla rozdělovačů a sběračů bez přírub DN 40</t>
  </si>
  <si>
    <t>36</t>
  </si>
  <si>
    <t>732111318</t>
  </si>
  <si>
    <t>Trubková hrdla rozdělovačů a sběračů bez přírub DN 50</t>
  </si>
  <si>
    <t>205815802</t>
  </si>
  <si>
    <t>Rozdělovače a sběrače trubková hrdla rozdělovačů a sběračů bez přírub DN 50</t>
  </si>
  <si>
    <t>37</t>
  </si>
  <si>
    <t>732331617</t>
  </si>
  <si>
    <t>Nádoba tlaková expanzní s membránou závitové připojení PN 0,6 o objemu 80 l</t>
  </si>
  <si>
    <t>1842287410</t>
  </si>
  <si>
    <t>Nádoby expanzní tlakové s membránou bez pojistného ventilu se závitovým připojením PN 0,6 o objemu 80 l</t>
  </si>
  <si>
    <t>38</t>
  </si>
  <si>
    <t>732331621</t>
  </si>
  <si>
    <t>Nádoba tlaková expanzní s membránou závitové připojení PN 0,6 o objemu 200 l</t>
  </si>
  <si>
    <t>911693137</t>
  </si>
  <si>
    <t>Nádoby expanzní tlakové s membránou bez pojistného ventilu se závitovým připojením PN 0,6 o objemu 200 l</t>
  </si>
  <si>
    <t>39</t>
  </si>
  <si>
    <t>732331778</t>
  </si>
  <si>
    <t>Příslušenství k expanzním nádobám bezpečnostní uzávěr G 1 k měření tlaku</t>
  </si>
  <si>
    <t>4639263</t>
  </si>
  <si>
    <t>Nádoby expanzní tlakové příslušenství k expanzním nádobám bezpečnostní uzávěr k měření tlaku G 1</t>
  </si>
  <si>
    <t>40</t>
  </si>
  <si>
    <t>732421401</t>
  </si>
  <si>
    <t>Čerpadlo teplovodní mokroběžné závitové oběhové DN 25 výtlak do 4,0 m průtok 2,0 m3/h pro vytápění</t>
  </si>
  <si>
    <t>255026577</t>
  </si>
  <si>
    <t>Čerpadla teplovodní závitová mokroběžná oběhová pro teplovodní vytápění (elektronicky řízená) PN 10, do 110°C DN přípojky/dopravní výška H (m) - čerpací výkon Q (m3/h) DN 25 / do 4,0 m / 2,0 m3/h</t>
  </si>
  <si>
    <t>P</t>
  </si>
  <si>
    <t>Poznámka k položce:
čerpadlo Č2, Č4, Č6, Č7 A Č8</t>
  </si>
  <si>
    <t>41</t>
  </si>
  <si>
    <t>732421406</t>
  </si>
  <si>
    <t>Čerpadlo teplovodní mokroběžné závitové oběhové DN 25 výtlak do 4,0 m průtok 5,7 m3/h pro vytápění</t>
  </si>
  <si>
    <t>-31128829</t>
  </si>
  <si>
    <t>Čerpadla teplovodní závitová mokroběžná oběhová pro teplovodní vytápění (elektronicky řízená) PN 10, do 110°C DN přípojky/dopravní výška H (m) - čerpací výkon Q (m3/h) DN 25 / do 4,0 m / 5,7 m3/h</t>
  </si>
  <si>
    <t>Poznámka k položce:
čerpadlo ČP2, Č1 a Č3</t>
  </si>
  <si>
    <t>42</t>
  </si>
  <si>
    <t>732421415</t>
  </si>
  <si>
    <t>Čerpadlo teplovodní mokroběžné závitové oběhové DN 25 výtlak do 6,0 m průtok 4,5 m3/h pro vytápění</t>
  </si>
  <si>
    <t>-587664010</t>
  </si>
  <si>
    <t>Čerpadla teplovodní závitová mokroběžná oběhová pro teplovodní vytápění (elektronicky řízená) PN 10, do 110°C DN přípojky/dopravní výška H (m) - čerpací výkon Q (m3/h) DN 25 / do 6,0 m / 4,5 m3/h</t>
  </si>
  <si>
    <t>Poznámka k položce:
čerpadlo  2xČP1</t>
  </si>
  <si>
    <t>43</t>
  </si>
  <si>
    <t>732522R01</t>
  </si>
  <si>
    <t>Tepelné čerpadlo vzduch/voda kompaktní venkovní jednotka; topný výkon/příkon 21,68 kW/7,1 kW</t>
  </si>
  <si>
    <t>862698637</t>
  </si>
  <si>
    <t xml:space="preserve">Tepelná čerpadla vzduch/voda; kompaktní venkovní jednotka; jmenovitý topný výkon při A-7/W35 (EN 14511) je 21,68 kW ± 10%; jmenovitý příkon při A-7/W35 (EN 14511) je 7,1 kW ± 10%; COP při A-7/W35 (EN 14511) je ± 10%; maximální hladina akustického výkonu 67 dB(A)
</t>
  </si>
  <si>
    <t>44</t>
  </si>
  <si>
    <t>732522R02</t>
  </si>
  <si>
    <t>Pancéřová hadice pro napojení TČ vč. izolace; rozměr G2; délka 1000mm</t>
  </si>
  <si>
    <t>838620651</t>
  </si>
  <si>
    <t>45</t>
  </si>
  <si>
    <t>732522R03</t>
  </si>
  <si>
    <t>Měření hlučnosti TČ</t>
  </si>
  <si>
    <t>-1610368031</t>
  </si>
  <si>
    <t>46</t>
  </si>
  <si>
    <t>732522R04</t>
  </si>
  <si>
    <t>Základ pod čerpadlo, vč. odvodu kondenzátu - provedení výkopu, štěrkového podloží a betonové desky</t>
  </si>
  <si>
    <t>1483090861</t>
  </si>
  <si>
    <t>47</t>
  </si>
  <si>
    <t>732525174</t>
  </si>
  <si>
    <t>Akumulační zásobník topné vody o objemu 500 l</t>
  </si>
  <si>
    <t>-1273612871</t>
  </si>
  <si>
    <t xml:space="preserve">Tepelná čerpadla akumulační zásobníky topné vody o objemu 500 l; materiál ocel; průměr 600mm, výška 1965mm; izolace nádoby 80mm
</t>
  </si>
  <si>
    <t>48</t>
  </si>
  <si>
    <t>73252517R</t>
  </si>
  <si>
    <t>Akumulační zásobník topné vody o objemu 1200 l</t>
  </si>
  <si>
    <t>-561444981</t>
  </si>
  <si>
    <t xml:space="preserve">Tepelná čerpadla akumulační zásobníky topné vody o objemu 1200 l; materiál ocel; průměr 900mm, výška 1882mm; izolace nádoby 100mm
</t>
  </si>
  <si>
    <t>49</t>
  </si>
  <si>
    <t>7325251R2</t>
  </si>
  <si>
    <t>Elektrická patrona, výkon 9 kW</t>
  </si>
  <si>
    <t>106213478</t>
  </si>
  <si>
    <t xml:space="preserve">Elektrická patrona do nádrže o průměru 900mm, výkon 9 kW
</t>
  </si>
  <si>
    <t>50</t>
  </si>
  <si>
    <t>7325251R3</t>
  </si>
  <si>
    <t>Elektrická patrona, výkon 12 kW</t>
  </si>
  <si>
    <t>-449354864</t>
  </si>
  <si>
    <t xml:space="preserve">Elektrická patrona do nádrže o průměru 600mm, výkon 12 kW
</t>
  </si>
  <si>
    <t>51</t>
  </si>
  <si>
    <t>998732102</t>
  </si>
  <si>
    <t>Přesun hmot tonážní pro strojovny v objektech v do 12 m</t>
  </si>
  <si>
    <t>511654167</t>
  </si>
  <si>
    <t>Přesun hmot pro strojovny  stanovený z hmotnosti přesunovaného materiálu vodorovná dopravní vzdálenost do 50 m v objektech výšky přes 6 do 12 m</t>
  </si>
  <si>
    <t>52</t>
  </si>
  <si>
    <t>998732181</t>
  </si>
  <si>
    <t>Příplatek k přesunu hmot tonážní 732 prováděný bez použití mechanizace</t>
  </si>
  <si>
    <t>716142934</t>
  </si>
  <si>
    <t>Přesun hmot pro strojovny  stanovený z hmotnosti přesunovaného materiálu Příplatek k cenám za přesun prováděný bez použití mechanizace pro jakoukoliv výšku objektu</t>
  </si>
  <si>
    <t>733</t>
  </si>
  <si>
    <t>Ústřední vytápění - rozvodné potrubí</t>
  </si>
  <si>
    <t>53</t>
  </si>
  <si>
    <t>733111328</t>
  </si>
  <si>
    <t>Potrubí ocel závitové svařované běžné nízkotlaké nebo středotlaké DN 50</t>
  </si>
  <si>
    <t>-149564205</t>
  </si>
  <si>
    <t xml:space="preserve">Potrubí z trubek ocelových závitových  svařovaných běžných nízkotlakých a středotlakých DN 50; v ceně uvažováno s prořezem.
</t>
  </si>
  <si>
    <t>54</t>
  </si>
  <si>
    <t>733190108</t>
  </si>
  <si>
    <t>Zkouška těsnosti potrubí ocelové závitové do DN 50</t>
  </si>
  <si>
    <t>2029691975</t>
  </si>
  <si>
    <t>Zkoušky těsnosti potrubí, manžety prostupové z trubek ocelových  zkoušky těsnosti potrubí (za provozu) z trubek ocelových závitových DN 40 do 50</t>
  </si>
  <si>
    <t>55</t>
  </si>
  <si>
    <t>733223202</t>
  </si>
  <si>
    <t>Potrubí měděné tvrdé spojované tvrdým pájením D 15x1</t>
  </si>
  <si>
    <t>1179964394</t>
  </si>
  <si>
    <t>Potrubí z trubek měděných tvrdých spojovaných tvrdým pájením Ø 15/1</t>
  </si>
  <si>
    <t>56</t>
  </si>
  <si>
    <t>733223205</t>
  </si>
  <si>
    <t>Potrubí měděné tvrdé spojované tvrdým pájením D 28x1,5</t>
  </si>
  <si>
    <t>-1166922159</t>
  </si>
  <si>
    <t>Potrubí z trubek měděných tvrdých spojovaných tvrdým pájením Ø 28/1,5</t>
  </si>
  <si>
    <t>57</t>
  </si>
  <si>
    <t>733223207</t>
  </si>
  <si>
    <t>Potrubí měděné tvrdé spojované tvrdým pájením D 42x1,5</t>
  </si>
  <si>
    <t>-538654050</t>
  </si>
  <si>
    <t>Potrubí z trubek měděných tvrdých spojovaných tvrdým pájením Ø 42/1,5</t>
  </si>
  <si>
    <t>58</t>
  </si>
  <si>
    <t>733231R01</t>
  </si>
  <si>
    <t>Otopný kabel na potrubí</t>
  </si>
  <si>
    <t>-412889435</t>
  </si>
  <si>
    <t>Otopný kabel na potrubí, samoregulační</t>
  </si>
  <si>
    <t>59</t>
  </si>
  <si>
    <t>733291101</t>
  </si>
  <si>
    <t>Zkouška těsnosti potrubí měděné do D 35x1,5</t>
  </si>
  <si>
    <t>-1082049417</t>
  </si>
  <si>
    <t>Zkoušky těsnosti potrubí z trubek měděných  Ø do 35/1,5</t>
  </si>
  <si>
    <t>60</t>
  </si>
  <si>
    <t>733291102</t>
  </si>
  <si>
    <t>Zkouška těsnosti potrubí měděné do D 64x2</t>
  </si>
  <si>
    <t>-1163659416</t>
  </si>
  <si>
    <t>Zkoušky těsnosti potrubí z trubek měděných  Ø přes 35/1,5 do 64/2,0</t>
  </si>
  <si>
    <t>61</t>
  </si>
  <si>
    <t>733291902</t>
  </si>
  <si>
    <t>Propojení potrubí měděného při opravě D 15x1 mm</t>
  </si>
  <si>
    <t>2107468056</t>
  </si>
  <si>
    <t>Opravy rozvodů potrubí z trubek měděných  propojení potrubí Ø 15/1</t>
  </si>
  <si>
    <t>62</t>
  </si>
  <si>
    <t>733291905</t>
  </si>
  <si>
    <t>Propojení potrubí měděného při opravě D 28x1,5 mm</t>
  </si>
  <si>
    <t>1007127994</t>
  </si>
  <si>
    <t>Opravy rozvodů potrubí z trubek měděných  propojení potrubí Ø 28/1,5</t>
  </si>
  <si>
    <t>63</t>
  </si>
  <si>
    <t>733293905</t>
  </si>
  <si>
    <t>Vsazení odbočky na potrubí měděné o rozměru D 28x1,5 mm</t>
  </si>
  <si>
    <t>773132784</t>
  </si>
  <si>
    <t>Opravy rozvodů potrubí z trubek měděných  vsazení odbočky na stávající potrubí o rozměrech Ø 28/1,5</t>
  </si>
  <si>
    <t>64</t>
  </si>
  <si>
    <t>733322211</t>
  </si>
  <si>
    <t>Potrubí plastové z PE-X spojované kovovou objímkou D 16x2,2</t>
  </si>
  <si>
    <t>-549056887</t>
  </si>
  <si>
    <t>Potrubí z trubek plastových ze zesíťovaného polyethylenu PE – X spojovaných mechanicky násuvnou objímkou kovovou běžné Ø 16/2,2</t>
  </si>
  <si>
    <t>65</t>
  </si>
  <si>
    <t>733322212</t>
  </si>
  <si>
    <t>Potrubí plastové z PE-X spojované kovovou objímkou D 20x2,8</t>
  </si>
  <si>
    <t>-767052792</t>
  </si>
  <si>
    <t>Potrubí z trubek plastových ze zesíťovaného polyethylenu PE – X spojovaných mechanicky násuvnou objímkou kovovou běžné Ø 20/2,8</t>
  </si>
  <si>
    <t>66</t>
  </si>
  <si>
    <t>733322213</t>
  </si>
  <si>
    <t>Potrubí plastové z PE-X spojované kovovou objímkou D 25x3,5</t>
  </si>
  <si>
    <t>792222988</t>
  </si>
  <si>
    <t>Potrubí z trubek plastových ze zesíťovaného polyethylenu PE – X spojovaných mechanicky násuvnou objímkou kovovou běžné Ø 25/3,5</t>
  </si>
  <si>
    <t>67</t>
  </si>
  <si>
    <t>733322214</t>
  </si>
  <si>
    <t>Potrubí plastové z PE-X spojované kovovou objímkou D 32x4,4</t>
  </si>
  <si>
    <t>122867194</t>
  </si>
  <si>
    <t>Potrubí z trubek plastových ze zesíťovaného polyethylenu PE – X spojovaných mechanicky násuvnou objímkou kovovou běžné Ø 32/4,4</t>
  </si>
  <si>
    <t>68</t>
  </si>
  <si>
    <t>733322215</t>
  </si>
  <si>
    <t>Potrubí plastové z PE-X spojované kovovou objímkou D 40x5,2</t>
  </si>
  <si>
    <t>1861920319</t>
  </si>
  <si>
    <t>Potrubí z trubek plastových ze zesíťovaného polyethylenu PE – X spojovaných mechanicky násuvnou objímkou kovovou běžné Ø 40/5,2</t>
  </si>
  <si>
    <t>69</t>
  </si>
  <si>
    <t>733391101</t>
  </si>
  <si>
    <t>Zkouška těsnosti potrubí plastové do D 32x3,0</t>
  </si>
  <si>
    <t>-404978187</t>
  </si>
  <si>
    <t>Zkoušky těsnosti potrubí z trubek plastových Ø do 32/3,0</t>
  </si>
  <si>
    <t>70</t>
  </si>
  <si>
    <t>733391102</t>
  </si>
  <si>
    <t>Zkouška těsnosti potrubí plastové do D 50x4,6</t>
  </si>
  <si>
    <t>-609968706</t>
  </si>
  <si>
    <t>Zkoušky těsnosti potrubí z trubek plastových Ø přes 32/3,0 do 50/4,6</t>
  </si>
  <si>
    <t>71</t>
  </si>
  <si>
    <t>733391R01</t>
  </si>
  <si>
    <t>Propláchnutí celého otopného systému ve staré budově</t>
  </si>
  <si>
    <t>-571828553</t>
  </si>
  <si>
    <t>72</t>
  </si>
  <si>
    <t>998733102</t>
  </si>
  <si>
    <t>Přesun hmot tonážní pro rozvody potrubí v objektech v do 12 m</t>
  </si>
  <si>
    <t>1992136643</t>
  </si>
  <si>
    <t>Přesun hmot pro rozvody potrubí  stanovený z hmotnosti přesunovaného materiálu vodorovná dopravní vzdálenost do 50 m v objektech výšky přes 6 do 12 m</t>
  </si>
  <si>
    <t>73</t>
  </si>
  <si>
    <t>998733181</t>
  </si>
  <si>
    <t>Příplatek k přesunu hmot tonážní 733 prováděný bez použití mechanizace</t>
  </si>
  <si>
    <t>1216930061</t>
  </si>
  <si>
    <t>Přesun hmot pro rozvody potrubí  stanovený z hmotnosti přesunovaného materiálu Příplatek k cenám za přesun prováděný bez použití mechanizace pro jakoukoliv výšku objektu</t>
  </si>
  <si>
    <t>734</t>
  </si>
  <si>
    <t>Ústřední vytápění - armatury</t>
  </si>
  <si>
    <t>74</t>
  </si>
  <si>
    <t>734193113</t>
  </si>
  <si>
    <t>Klapka mezipřírubová uzavírací DN 40 PN 16 do 120°C disk tvárná litina</t>
  </si>
  <si>
    <t>-83737627</t>
  </si>
  <si>
    <t>Ostatní přírubové armatury klapky mezipřírubové uzavírací PN 16 do 120°C disk tvárná litina DN 40</t>
  </si>
  <si>
    <t>75</t>
  </si>
  <si>
    <t>734193114</t>
  </si>
  <si>
    <t>Klapka mezipřírubová uzavírací DN 50 PN 16 do 120°C disk tvárná litina</t>
  </si>
  <si>
    <t>8634434</t>
  </si>
  <si>
    <t>Ostatní přírubové armatury klapky mezipřírubové uzavírací PN 16 do 120°C disk tvárná litina DN 50</t>
  </si>
  <si>
    <t>76</t>
  </si>
  <si>
    <t>734211120</t>
  </si>
  <si>
    <t>Ventil závitový odvzdušňovací G 1/2 PN 14 do 120°C automatický</t>
  </si>
  <si>
    <t>1338711135</t>
  </si>
  <si>
    <t>Ventily odvzdušňovací závitové automatické PN 14 do 120°C G 1/2</t>
  </si>
  <si>
    <t>77</t>
  </si>
  <si>
    <t>734220100</t>
  </si>
  <si>
    <t>Ventil závitový regulační přímý G 1/2 PN 20 do 100°C vyvažovací</t>
  </si>
  <si>
    <t>1962677650</t>
  </si>
  <si>
    <t>Ventily regulační závitové vyvažovací přímé PN 20 do 100°C G 1/2</t>
  </si>
  <si>
    <t>78</t>
  </si>
  <si>
    <t>734220101</t>
  </si>
  <si>
    <t>Ventil závitový regulační přímý G 3/4 PN 20 do 100°C vyvažovací</t>
  </si>
  <si>
    <t>1627974534</t>
  </si>
  <si>
    <t>Ventily regulační závitové vyvažovací přímé PN 20 do 100°C G 3/4</t>
  </si>
  <si>
    <t>79</t>
  </si>
  <si>
    <t>734220102</t>
  </si>
  <si>
    <t>Ventil závitový regulační přímý G 1 PN 20 do 100°C vyvažovací</t>
  </si>
  <si>
    <t>734004127</t>
  </si>
  <si>
    <t>Ventily regulační závitové vyvažovací přímé PN 20 do 100°C G 1</t>
  </si>
  <si>
    <t>80</t>
  </si>
  <si>
    <t>734220103</t>
  </si>
  <si>
    <t>Ventil závitový regulační přímý G 5/4 PN 20 do 100°C vyvažovací</t>
  </si>
  <si>
    <t>335875712</t>
  </si>
  <si>
    <t>Ventily regulační závitové vyvažovací přímé PN 20 do 100°C G 5/4</t>
  </si>
  <si>
    <t>81</t>
  </si>
  <si>
    <t>734220105</t>
  </si>
  <si>
    <t>Ventil závitový regulační přímý G 2 PN 20 do 100°C vyvažovací</t>
  </si>
  <si>
    <t>-1313447835</t>
  </si>
  <si>
    <t>Ventily regulační závitové vyvažovací přímé PN 20 do 100°C G 2</t>
  </si>
  <si>
    <t>82</t>
  </si>
  <si>
    <t>734221532</t>
  </si>
  <si>
    <t>Ventil závitový termostatický rohový jednoregulační G 1/2 PN 16 do 110°C bez hlavice ovládání</t>
  </si>
  <si>
    <t>483631583</t>
  </si>
  <si>
    <t>Ventily regulační závitové termostatické, bez hlavice ovládání PN 16 do 110°C rohové jednoregulační G 1/2</t>
  </si>
  <si>
    <t>83</t>
  </si>
  <si>
    <t>734221682</t>
  </si>
  <si>
    <t xml:space="preserve">Termostatická hlavice kapalinová PN 10 do 110°C otopných těles </t>
  </si>
  <si>
    <t>1437533804</t>
  </si>
  <si>
    <t xml:space="preserve">Ventily regulační závitové hlavice termostatické, pro ovládání ventilů PN 10 do 110°C kapalinové otopných těles </t>
  </si>
  <si>
    <t>84</t>
  </si>
  <si>
    <t>734242414</t>
  </si>
  <si>
    <t>Ventil závitový zpětný přímý G 1 PN 16 do 110°C</t>
  </si>
  <si>
    <t>1118012672</t>
  </si>
  <si>
    <t>Ventily zpětné závitové PN 16 do 110°C přímé G 1</t>
  </si>
  <si>
    <t>85</t>
  </si>
  <si>
    <t>734242415</t>
  </si>
  <si>
    <t>Ventil závitový zpětný přímý G 5/4 PN 16 do 110°C</t>
  </si>
  <si>
    <t>2032917650</t>
  </si>
  <si>
    <t>Ventily zpětné závitové PN 16 do 110°C přímé G 5/4</t>
  </si>
  <si>
    <t>86</t>
  </si>
  <si>
    <t>734242416</t>
  </si>
  <si>
    <t>Ventil závitový zpětný přímý G 6/4 PN 16 do 110°C</t>
  </si>
  <si>
    <t>1421946179</t>
  </si>
  <si>
    <t>Ventily zpětné závitové PN 16 do 110°C přímé G 6/4</t>
  </si>
  <si>
    <t>87</t>
  </si>
  <si>
    <t>734242417</t>
  </si>
  <si>
    <t>Ventil závitový zpětný přímý G 2 PN 16 do 110°C</t>
  </si>
  <si>
    <t>578870</t>
  </si>
  <si>
    <t>Ventily zpětné závitové PN 16 do 110°C přímé G 2</t>
  </si>
  <si>
    <t>88</t>
  </si>
  <si>
    <t>734251212</t>
  </si>
  <si>
    <t>Ventil závitový pojistný rohový G 3/4 provozní tlak od 2,5 do 6 barů</t>
  </si>
  <si>
    <t>-1555887890</t>
  </si>
  <si>
    <t>Ventily pojistné závitové a čepové rohové provozní tlak od 2,5 do 6 bar G 3/4</t>
  </si>
  <si>
    <t>89</t>
  </si>
  <si>
    <t>734261402</t>
  </si>
  <si>
    <t>Armatura připojovací rohová G 1/2x18 PN 10 do 110°C radiátorů typu VK</t>
  </si>
  <si>
    <t>-846994782</t>
  </si>
  <si>
    <t>Šroubení připojovací armatury radiátorů VK PN 10 do 110°C, regulační uzavíratelné rohové G 1/2 x 18</t>
  </si>
  <si>
    <t>90</t>
  </si>
  <si>
    <t>734261412</t>
  </si>
  <si>
    <t>Šroubení regulační radiátorové rohové G 1/2 bez vypouštění</t>
  </si>
  <si>
    <t>336996025</t>
  </si>
  <si>
    <t>Šroubení regulační radiátorové rohové bez vypouštění G 1/2</t>
  </si>
  <si>
    <t>91</t>
  </si>
  <si>
    <t>734291123</t>
  </si>
  <si>
    <t>Kohout plnící a vypouštěcí G 1/2 PN 10 do 90°C závitový</t>
  </si>
  <si>
    <t>-82100086</t>
  </si>
  <si>
    <t>Ostatní armatury kohouty plnicí a vypouštěcí PN 10 do 90°C G 1/2</t>
  </si>
  <si>
    <t>92</t>
  </si>
  <si>
    <t>734291244</t>
  </si>
  <si>
    <t>Filtr závitový přímý G 1 PN 16 do 130°C s vnitřními závity</t>
  </si>
  <si>
    <t>-790379985</t>
  </si>
  <si>
    <t>Ostatní armatury filtry závitové PN 16 do 130°C přímé s vnitřními závity G 1</t>
  </si>
  <si>
    <t>93</t>
  </si>
  <si>
    <t>734291245</t>
  </si>
  <si>
    <t>Filtr závitový přímý G 1 1/4 PN 16 do 130°C s vnitřními závity</t>
  </si>
  <si>
    <t>555647031</t>
  </si>
  <si>
    <t>Ostatní armatury filtry závitové PN 16 do 130°C přímé s vnitřními závity G 1 1/4</t>
  </si>
  <si>
    <t>94</t>
  </si>
  <si>
    <t>734291246</t>
  </si>
  <si>
    <t>Filtr závitový přímý G 1 1/2 PN 16 do 130°C s vnitřními závity</t>
  </si>
  <si>
    <t>1989526905</t>
  </si>
  <si>
    <t>Ostatní armatury filtry závitové PN 16 do 130°C přímé s vnitřními závity G 1 1/2</t>
  </si>
  <si>
    <t>95</t>
  </si>
  <si>
    <t>734291247</t>
  </si>
  <si>
    <t>Filtr závitový přímý G 2 PN 16 do 130°C s vnitřními závity</t>
  </si>
  <si>
    <t>-1257417314</t>
  </si>
  <si>
    <t>Ostatní armatury filtry závitové PN 16 do 130°C přímé s vnitřními závity G 2</t>
  </si>
  <si>
    <t>96</t>
  </si>
  <si>
    <t>734292715</t>
  </si>
  <si>
    <t>Kohout kulový přímý G 1 PN 16 do 185°C vnitřní závit</t>
  </si>
  <si>
    <t>-2066783367</t>
  </si>
  <si>
    <t>Ostatní armatury kulové kohouty PN 16 do 185°C přímé vnitřní závit G 1</t>
  </si>
  <si>
    <t>97</t>
  </si>
  <si>
    <t>734292716</t>
  </si>
  <si>
    <t>Kohout kulový přímý G 1 1/4 PN 16 do 185°C vnitřní závit</t>
  </si>
  <si>
    <t>1140931342</t>
  </si>
  <si>
    <t>Ostatní armatury kulové kohouty PN 16 do 185°C přímé vnitřní závit G 1 1/4</t>
  </si>
  <si>
    <t>98</t>
  </si>
  <si>
    <t>734292717</t>
  </si>
  <si>
    <t>Kohout kulový přímý G 1 1/2 PN 16 do 185°C vnitřní závit</t>
  </si>
  <si>
    <t>1080961994</t>
  </si>
  <si>
    <t>Ostatní armatury kulové kohouty PN 16 do 185°C přímé vnitřní závit G 1 1/2</t>
  </si>
  <si>
    <t>99</t>
  </si>
  <si>
    <t>734295011</t>
  </si>
  <si>
    <t>Směšovací armatura závitová trojcestná DN 20 s ručním ovládáním</t>
  </si>
  <si>
    <t>-1722790949</t>
  </si>
  <si>
    <t>Směšovací armatury  závitové trojcestné s ručním ovládáním DN 20, 1 ks Kv=2,5m3/hod, 1 ks Kv=4,0m3/hod</t>
  </si>
  <si>
    <t>100</t>
  </si>
  <si>
    <t>734295012</t>
  </si>
  <si>
    <t>Směšovací armatura závitová trojcestná DN 25 s ručním ovládáním</t>
  </si>
  <si>
    <t>-1690537897</t>
  </si>
  <si>
    <t>Směšovací armatury  závitové trojcestné s ručním ovládáním DN 25, Kv=6,3m3/hod</t>
  </si>
  <si>
    <t>101</t>
  </si>
  <si>
    <t>734295R01</t>
  </si>
  <si>
    <t>Kulový kohout on/off, Kv=22,0 m3/hod; dP=0,03kPa</t>
  </si>
  <si>
    <t>641110315</t>
  </si>
  <si>
    <t xml:space="preserve">Kulový kohout on/off, Kv=22,0 m3/hod; dP=0,03kPa; nastavení 1,0
</t>
  </si>
  <si>
    <t>102</t>
  </si>
  <si>
    <t>734411127</t>
  </si>
  <si>
    <t>Teploměr technický s pevným stonkem a jímkou zadní připojení průměr 100 mm délky 100 mm</t>
  </si>
  <si>
    <t>1583509995</t>
  </si>
  <si>
    <t>Teploměry technické s pevným stonkem a jímkou zadní připojení (axiální) průměr 100 mm délka stonku 100 mm</t>
  </si>
  <si>
    <t>103</t>
  </si>
  <si>
    <t>734411601</t>
  </si>
  <si>
    <t>Ochranná jímka se závitem do G 1</t>
  </si>
  <si>
    <t>1868750428</t>
  </si>
  <si>
    <t>Jímka pro měření teploty pro otopné větve, specifikace dle zadání MaR</t>
  </si>
  <si>
    <t>104</t>
  </si>
  <si>
    <t>734421112</t>
  </si>
  <si>
    <t>Tlakoměr s pevným stonkem a zpětnou klapkou tlak 0-16 bar průměr 63 mm zadní připojení</t>
  </si>
  <si>
    <t>-834068502</t>
  </si>
  <si>
    <t>Tlakoměry s pevným stonkem a zpětnou klapkou zadní připojení (axiální) tlaku 0–16 bar průměru 63 mm</t>
  </si>
  <si>
    <t>105</t>
  </si>
  <si>
    <t>734424101</t>
  </si>
  <si>
    <t>Kondenzační smyčka k přivaření zahnutá PN 250 do 300°C</t>
  </si>
  <si>
    <t>-878039193</t>
  </si>
  <si>
    <t>Tlakoměry kondenzační smyčky k přivaření, PN 250 do 300°C zahnuté</t>
  </si>
  <si>
    <t>106</t>
  </si>
  <si>
    <t>998734102</t>
  </si>
  <si>
    <t>Přesun hmot tonážní pro armatury v objektech v do 12 m</t>
  </si>
  <si>
    <t>1334733324</t>
  </si>
  <si>
    <t>Přesun hmot pro armatury  stanovený z hmotnosti přesunovaného materiálu vodorovná dopravní vzdálenost do 50 m v objektech výšky přes 6 do 12 m</t>
  </si>
  <si>
    <t>107</t>
  </si>
  <si>
    <t>998734181</t>
  </si>
  <si>
    <t>Příplatek k přesunu hmot tonážní 734 prováděný bez použití mechanizace</t>
  </si>
  <si>
    <t>-62573099</t>
  </si>
  <si>
    <t>Přesun hmot pro armatury  stanovený z hmotnosti přesunovaného materiálu Příplatek k cenám za přesun prováděný bez použití mechanizace pro jakoukoliv výšku objektu</t>
  </si>
  <si>
    <t>735</t>
  </si>
  <si>
    <t>Ústřední vytápění - otopná tělesa</t>
  </si>
  <si>
    <t>108</t>
  </si>
  <si>
    <t>735151821</t>
  </si>
  <si>
    <t>Demontáž otopného tělesa panelového dvouřadého délka do 1500 mm</t>
  </si>
  <si>
    <t>874794366</t>
  </si>
  <si>
    <t>Demontáž otopných těles panelových  dvouřadých stavební délky do 1500 mm</t>
  </si>
  <si>
    <t>109</t>
  </si>
  <si>
    <t>735151822</t>
  </si>
  <si>
    <t>Demontáž otopného tělesa panelového dvouřadého délka do 2820 mm</t>
  </si>
  <si>
    <t>2132542827</t>
  </si>
  <si>
    <t>Demontáž otopných těles panelových  dvouřadých stavební délky přes 1500 do 2820 mm</t>
  </si>
  <si>
    <t>110</t>
  </si>
  <si>
    <t>735159210</t>
  </si>
  <si>
    <t>Montáž otopných těles panelových dvouřadých délky do 1140 mm</t>
  </si>
  <si>
    <t>682588889</t>
  </si>
  <si>
    <t>Montáž otopných těles panelových dvouřadých, stavební délky do 1140 mm</t>
  </si>
  <si>
    <t>111</t>
  </si>
  <si>
    <t>735159240</t>
  </si>
  <si>
    <t>Montáž otopných těles panelových dvouřadých délky do 2820 mm</t>
  </si>
  <si>
    <t>-351769721</t>
  </si>
  <si>
    <t>Montáž otopných těles panelových dvouřadých, stavební délky přes 1980 do 2820 mm</t>
  </si>
  <si>
    <t>112</t>
  </si>
  <si>
    <t>735152236</t>
  </si>
  <si>
    <t>Otopné těleso panelové VK jednodeskové 1 přídavná přestupní plocha výška/délka 400/900mm výkon 637 W</t>
  </si>
  <si>
    <t>-419320650</t>
  </si>
  <si>
    <t>Otopná tělesa panelová VK jednodesková PN 1,0 MPa, T do 110°C s jednou přídavnou přestupní plochou výšky tělesa 400 mm stavební délky / výkonu 900 mm / 637 W</t>
  </si>
  <si>
    <t>113</t>
  </si>
  <si>
    <t>735152579</t>
  </si>
  <si>
    <t>Otopné těleso panelové VK dvoudeskové 2 přídavné přestupní plochy výška/délka 600/1200mm výkon 2015W</t>
  </si>
  <si>
    <t>-1993588643</t>
  </si>
  <si>
    <t>Otopná tělesa panelová VK dvoudesková PN 1,0 MPa, T do 110°C se dvěma přídavnými přestupními plochami výšky tělesa 600 mm stavební délky / výkonu 1200 mm / 2015 W</t>
  </si>
  <si>
    <t>114</t>
  </si>
  <si>
    <t>735152580</t>
  </si>
  <si>
    <t>Otopné těleso panelové VK dvoudeskové 2 přídavné přestupní plochy výška/délka 600/1400mm výkon 2351W</t>
  </si>
  <si>
    <t>746049058</t>
  </si>
  <si>
    <t>Otopná tělesa panelová VK dvoudesková PN 1,0 MPa, T do 110°C se dvěma přídavnými přestupními plochami výšky tělesa 600 mm stavební délky / výkonu 1400 mm / 2351 W</t>
  </si>
  <si>
    <t>115</t>
  </si>
  <si>
    <t>735161811</t>
  </si>
  <si>
    <t>Demontáž otopného tělesa trubkového s hliníkovými lamelami délka do 1500 mm</t>
  </si>
  <si>
    <t>-399018884</t>
  </si>
  <si>
    <t>Demontáž otopných těles trubkových  s hliníkovými lamelami, stavební délky do 1500 mm</t>
  </si>
  <si>
    <t>116</t>
  </si>
  <si>
    <t>735164512</t>
  </si>
  <si>
    <t>Montáž otopného tělesa trubkového na stěnu výšky tělesa přes 1500 mm</t>
  </si>
  <si>
    <t>63324650</t>
  </si>
  <si>
    <t>Otopná tělesa trubková montáž těles na stěnu výšky tělesa přes 1500 mm</t>
  </si>
  <si>
    <t>117</t>
  </si>
  <si>
    <t>735164R01</t>
  </si>
  <si>
    <t>Otopné těleso trubkové výška/délka 1220/450 mm</t>
  </si>
  <si>
    <t>-2101630611</t>
  </si>
  <si>
    <t>Otopná tělesa trubková na stěnu výšky tělesa 1220 mm, délky 450 mm</t>
  </si>
  <si>
    <t>118</t>
  </si>
  <si>
    <t>735191R01</t>
  </si>
  <si>
    <t>Propláchnutí a očištění stávajících demontovaných otopných těles</t>
  </si>
  <si>
    <t>1023126346</t>
  </si>
  <si>
    <t>119</t>
  </si>
  <si>
    <t>735511R07</t>
  </si>
  <si>
    <t>Podlahové vytápění polyethylen PE-Xa rozvodné potrubí 16x1,5 mm rozteč 100 mm pro systémovou desku</t>
  </si>
  <si>
    <t>1798739741</t>
  </si>
  <si>
    <t xml:space="preserve">Trubkové teplovodní podlahové vytápění polyethylen PE-Xa pro systémovou desku rozvodné potrubí 16x1,5 mm, rozteč 100 mm
</t>
  </si>
  <si>
    <t>120</t>
  </si>
  <si>
    <t>735511R08</t>
  </si>
  <si>
    <t>Podlahové vytápění polyethylen PE-Xa systémová deska celkové výšky 50 mm, výška izolace 30mm</t>
  </si>
  <si>
    <t>m2</t>
  </si>
  <si>
    <t>-2090794034</t>
  </si>
  <si>
    <t xml:space="preserve">Trubkové teplovodní podlahové vytápění polyethylen PE-Xa pro systémovou desku systémová deska celkové výšky 50 mm, výška izolace 30mm
</t>
  </si>
  <si>
    <t>121</t>
  </si>
  <si>
    <t>735511R85</t>
  </si>
  <si>
    <t>Podlahové vytápění polyethylen PE-Xa rozdělovač šestiokruhový</t>
  </si>
  <si>
    <t>-1695811906</t>
  </si>
  <si>
    <t xml:space="preserve">Trubkové teplovodní podlahové vytápění polyethylen PE-Xa pro vodící lištu ostatní prvky rozdělovače šestiokruhové; materiál reozdělovače nerez; každý okruh v rozdělovači vybaven průtokoměrem a regulačním šroubením; rozdělovač obsahuje mísící sadu (oběhové čerpadlo, ponorný termostat a propojení s čerpadlem, termostatický ventil vč. měření teploty, regulační ventil, připojovací koleno s teploměrem a odvzdušňovvacím ventilem, připojovací koleno s plnícím/vypouštěcím ventilem).
</t>
  </si>
  <si>
    <t>122</t>
  </si>
  <si>
    <t>735511086</t>
  </si>
  <si>
    <t>Podlahové vytápění polyethylen PE-Xa rozdělovač sedmiokruhový</t>
  </si>
  <si>
    <t>16739926</t>
  </si>
  <si>
    <t xml:space="preserve">Trubkové teplovodní podlahové vytápění polyethylen PE-Xa pro vodící lištu ostatní prvky rozdělovače sedmiokruhové; materiál reozdělovače nerez; každý okruh v rozdělovači vybaven průtokoměrem a regulačním šroubením; rozdělovač obsahuje mísící sadu (oběhové čerpadlo, ponorný termostat a propojení s čerpadlem, termostatický ventil vč. měření teploty, regulační ventil, připojovací koleno s teploměrem a odvzdušňovvacím ventilem, připojovací koleno s plnícím/vypouštěcím ventilem).
</t>
  </si>
  <si>
    <t>123</t>
  </si>
  <si>
    <t>735511089</t>
  </si>
  <si>
    <t>Podlahové vytápění polyethylen PE-Xa rozdělovač desítiokruhový</t>
  </si>
  <si>
    <t>-1665312043</t>
  </si>
  <si>
    <t xml:space="preserve">Trubkové teplovodní podlahové vytápění polyethylen PE-Xa pro vodící lištu ostatní prvky rozdělovače desítiokruhové; materiál reozdělovače nerez; každý okruh v rozdělovači vybaven průtokoměrem a regulačním šroubením; rozdělovač obsahuje mísící sadu (oběhové čerpadlo, ponorný termostat a propojení s čerpadlem, termostatický ventil vč. měření teploty, regulační ventil, připojovací koleno s teploměrem a odvzdušňovvacím ventilem, připojovací koleno s plnícím/vypouštěcím ventilem).
</t>
  </si>
  <si>
    <t>124</t>
  </si>
  <si>
    <t>735511103</t>
  </si>
  <si>
    <t>Podlahové vytápění polyethylen PE-Xa skříň rozdělovače pod omítku počet vývodů 6-8</t>
  </si>
  <si>
    <t>-2131845114</t>
  </si>
  <si>
    <t xml:space="preserve">Trubkové teplovodní podlahové vytápění polyethylen PE-Xa pro vodící lištu ostatní prvky skříně rozdělovače pod omítku, počet vývodů rozdělovače 6-8; materiál ocelový plech; min. rozměr 950x705x120mm
</t>
  </si>
  <si>
    <t>125</t>
  </si>
  <si>
    <t>735511105</t>
  </si>
  <si>
    <t>Podlahové vytápění polyethylen PE-Xa skříň rozdělovače pod omítku počet vývodů 9-12</t>
  </si>
  <si>
    <t>1636604763</t>
  </si>
  <si>
    <t xml:space="preserve">Trubkové teplovodní podlahové vytápění polyethylen PE-Xa pro vodící lištu ostatní prvky skříně rozdělovače pod omítku, počet vývodů rozdělovače 9-12; materiál ocelový plech; min. rozměr 1200x715x130mm
</t>
  </si>
  <si>
    <t>126</t>
  </si>
  <si>
    <t>735511R01</t>
  </si>
  <si>
    <t>Podlahové vytápění ostatní komponenty</t>
  </si>
  <si>
    <t>-995776446</t>
  </si>
  <si>
    <t>Trubkové teplovodní podlahové vytápění ostatní komponenty, dle přesného výpočtu systému podlahového vytápění, ev. rezerva</t>
  </si>
  <si>
    <t>127</t>
  </si>
  <si>
    <t>998735102</t>
  </si>
  <si>
    <t>Přesun hmot tonážní pro otopná tělesa v objektech v do 12 m</t>
  </si>
  <si>
    <t>297171781</t>
  </si>
  <si>
    <t>Přesun hmot pro otopná tělesa  stanovený z hmotnosti přesunovaného materiálu vodorovná dopravní vzdálenost do 50 m v objektech výšky přes 6 do 12 m</t>
  </si>
  <si>
    <t>128</t>
  </si>
  <si>
    <t>998735181</t>
  </si>
  <si>
    <t>Příplatek k přesunu hmot tonážní 735 prováděný bez použití mechanizace</t>
  </si>
  <si>
    <t>1178153126</t>
  </si>
  <si>
    <t>Přesun hmot pro otopná tělesa  stanovený z hmotnosti přesunovaného materiálu Příplatek k cenám za přesun prováděný bez použití mechanizace pro jakoukoliv výšku objektu</t>
  </si>
  <si>
    <t>HZS</t>
  </si>
  <si>
    <t>Hodinové zúčtovací sazby</t>
  </si>
  <si>
    <t>129</t>
  </si>
  <si>
    <t>HZS2491</t>
  </si>
  <si>
    <t>Hodinová zúčtovací sazba dělník zednických výpomocí</t>
  </si>
  <si>
    <t>hod</t>
  </si>
  <si>
    <t>512</t>
  </si>
  <si>
    <t>-488041642</t>
  </si>
  <si>
    <t>Hodinové zúčtovací sazby profesí PSV  zednické výpomoci a pomocné práce PSV dělník zednických výpomocí, sekání drážek a prostupů, hrubé zapravení</t>
  </si>
  <si>
    <t>130</t>
  </si>
  <si>
    <t>HZS2492</t>
  </si>
  <si>
    <t>Hodinová zúčtovací sazba pomocný dělník PSV  - demontáže stávajících zařízení</t>
  </si>
  <si>
    <t>978763976</t>
  </si>
  <si>
    <t>Hodinové zúčtovací sazby profesí PSV  zednické výpomoci a pomocné práce PSV pomocný dělník PSV</t>
  </si>
  <si>
    <t>VRN</t>
  </si>
  <si>
    <t>Vedlejší rozpočtové náklady</t>
  </si>
  <si>
    <t>VRN4</t>
  </si>
  <si>
    <t>Inženýrská činnost</t>
  </si>
  <si>
    <t>131</t>
  </si>
  <si>
    <t>043114000</t>
  </si>
  <si>
    <t>Zkoušky topné, zaregulování soustavy</t>
  </si>
  <si>
    <t>1024</t>
  </si>
  <si>
    <t>-310807519</t>
  </si>
  <si>
    <t>Zkoušky topné, zaregulování soustavy, uvedení do provozu, zaškolení obsluhy</t>
  </si>
  <si>
    <t>VRN9</t>
  </si>
  <si>
    <t>Ostatní náklady</t>
  </si>
  <si>
    <t>132</t>
  </si>
  <si>
    <t>091003000</t>
  </si>
  <si>
    <t>Odvoz a likvidace odpadu</t>
  </si>
  <si>
    <t>-1382011211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</si>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</sst>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46" fillId="2" borderId="0" xfId="1" applyFill="1" applyProtection="1"/>
    <xf numFmtId="0" fontId="0" fillId="2" borderId="0" xfId="0" applyFill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5" fillId="0" borderId="0" xfId="1" applyFont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15" fillId="3" borderId="0" xfId="0" applyFont="1" applyFill="1" applyAlignment="1" applyProtection="1">
      <alignment horizontal="center" vertical="center"/>
    </xf>
    <xf numFmtId="0" fontId="0" fillId="0" borderId="0" xfId="0" applyProtection="1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9" fillId="0" borderId="0" xfId="0" applyFont="1" applyAlignment="1" applyProtection="1">
      <alignment horizontal="left" vertical="top" wrapText="1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30" fillId="2" borderId="0" xfId="1" applyFont="1" applyFill="1" applyAlignment="1" applyProtection="1">
      <alignment vertical="center"/>
    </xf>
    <xf numFmtId="0" fontId="30" fillId="2" borderId="0" xfId="1" applyFont="1" applyFill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 applyProtection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 applyProtection="1">
      <alignment vertical="center"/>
    </xf>
    <xf numFmtId="0" fontId="37" fillId="4" borderId="28" xfId="0" applyFont="1" applyFill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5" activePane="bottomLeft" state="frozen"/>
      <selection pane="bottomLeft" activeCell="E14" sqref="E14:AJ14"/>
    </sheetView>
  </sheetViews>
  <sheetFormatPr defaultRowHeight="13.5"/>
  <cols>
    <col min="1" max="1" width="8.33203125" style="90" customWidth="1"/>
    <col min="2" max="2" width="1.6640625" style="90" customWidth="1"/>
    <col min="3" max="3" width="4.1640625" style="90" customWidth="1"/>
    <col min="4" max="33" width="2.6640625" style="90" customWidth="1"/>
    <col min="34" max="34" width="3.33203125" style="90" customWidth="1"/>
    <col min="35" max="35" width="31.6640625" style="90" customWidth="1"/>
    <col min="36" max="37" width="2.5" style="90" customWidth="1"/>
    <col min="38" max="38" width="8.33203125" style="90" customWidth="1"/>
    <col min="39" max="39" width="3.33203125" style="90" customWidth="1"/>
    <col min="40" max="40" width="13.33203125" style="90" customWidth="1"/>
    <col min="41" max="41" width="7.5" style="90" customWidth="1"/>
    <col min="42" max="42" width="4.1640625" style="90" customWidth="1"/>
    <col min="43" max="43" width="15.6640625" style="90" customWidth="1"/>
    <col min="44" max="44" width="13.6640625" style="90" customWidth="1"/>
    <col min="45" max="47" width="25.83203125" style="90" hidden="1" customWidth="1"/>
    <col min="48" max="52" width="21.6640625" style="90" hidden="1" customWidth="1"/>
    <col min="53" max="53" width="19.1640625" style="90" hidden="1" customWidth="1"/>
    <col min="54" max="54" width="25" style="90" hidden="1" customWidth="1"/>
    <col min="55" max="56" width="19.1640625" style="90" hidden="1" customWidth="1"/>
    <col min="57" max="57" width="66.5" style="90" customWidth="1"/>
    <col min="58" max="70" width="9.33203125" style="90"/>
    <col min="71" max="91" width="9.33203125" style="90" hidden="1"/>
    <col min="92" max="16384" width="9.33203125" style="90"/>
  </cols>
  <sheetData>
    <row r="1" spans="1:74" ht="21.4" customHeight="1">
      <c r="A1" s="2" t="s">
        <v>0</v>
      </c>
      <c r="B1" s="3"/>
      <c r="C1" s="3"/>
      <c r="D1" s="4" t="s">
        <v>1</v>
      </c>
      <c r="E1" s="3"/>
      <c r="F1" s="3"/>
      <c r="G1" s="3"/>
      <c r="H1" s="3"/>
      <c r="I1" s="3"/>
      <c r="J1" s="3"/>
      <c r="K1" s="5" t="s">
        <v>2</v>
      </c>
      <c r="L1" s="5"/>
      <c r="M1" s="5"/>
      <c r="N1" s="5"/>
      <c r="O1" s="5"/>
      <c r="P1" s="5"/>
      <c r="Q1" s="5"/>
      <c r="R1" s="5"/>
      <c r="S1" s="5"/>
      <c r="T1" s="3"/>
      <c r="U1" s="3"/>
      <c r="V1" s="3"/>
      <c r="W1" s="5" t="s">
        <v>3</v>
      </c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88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2" t="s">
        <v>4</v>
      </c>
      <c r="BB1" s="2" t="s">
        <v>5</v>
      </c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T1" s="91" t="s">
        <v>6</v>
      </c>
      <c r="BU1" s="91" t="s">
        <v>6</v>
      </c>
      <c r="BV1" s="91" t="s">
        <v>7</v>
      </c>
    </row>
    <row r="2" spans="1:74" ht="36.950000000000003" customHeight="1">
      <c r="AR2" s="169" t="s">
        <v>8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93" t="s">
        <v>9</v>
      </c>
      <c r="BT2" s="93" t="s">
        <v>10</v>
      </c>
    </row>
    <row r="3" spans="1:74" ht="6.95" customHeight="1">
      <c r="B3" s="94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6"/>
      <c r="BS3" s="93" t="s">
        <v>9</v>
      </c>
      <c r="BT3" s="93" t="s">
        <v>11</v>
      </c>
    </row>
    <row r="4" spans="1:74" ht="36.950000000000003" customHeight="1">
      <c r="B4" s="97"/>
      <c r="C4" s="98"/>
      <c r="D4" s="99" t="s">
        <v>12</v>
      </c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100"/>
      <c r="AS4" s="101" t="s">
        <v>13</v>
      </c>
      <c r="BE4" s="102" t="s">
        <v>14</v>
      </c>
      <c r="BS4" s="93" t="s">
        <v>15</v>
      </c>
    </row>
    <row r="5" spans="1:74" ht="14.45" customHeight="1">
      <c r="B5" s="97"/>
      <c r="C5" s="98"/>
      <c r="D5" s="103" t="s">
        <v>16</v>
      </c>
      <c r="E5" s="98"/>
      <c r="F5" s="98"/>
      <c r="G5" s="98"/>
      <c r="H5" s="98"/>
      <c r="I5" s="98"/>
      <c r="J5" s="98"/>
      <c r="K5" s="197" t="s">
        <v>17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98"/>
      <c r="AQ5" s="100"/>
      <c r="BE5" s="195" t="s">
        <v>18</v>
      </c>
      <c r="BS5" s="93" t="s">
        <v>9</v>
      </c>
    </row>
    <row r="6" spans="1:74" ht="36.950000000000003" customHeight="1">
      <c r="B6" s="97"/>
      <c r="C6" s="98"/>
      <c r="D6" s="105" t="s">
        <v>19</v>
      </c>
      <c r="E6" s="98"/>
      <c r="F6" s="98"/>
      <c r="G6" s="98"/>
      <c r="H6" s="98"/>
      <c r="I6" s="98"/>
      <c r="J6" s="98"/>
      <c r="K6" s="199" t="s">
        <v>20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98"/>
      <c r="AQ6" s="100"/>
      <c r="BE6" s="196"/>
      <c r="BS6" s="93" t="s">
        <v>9</v>
      </c>
    </row>
    <row r="7" spans="1:74" ht="14.45" customHeight="1">
      <c r="B7" s="97"/>
      <c r="C7" s="98"/>
      <c r="D7" s="106" t="s">
        <v>21</v>
      </c>
      <c r="E7" s="98"/>
      <c r="F7" s="98"/>
      <c r="G7" s="98"/>
      <c r="H7" s="98"/>
      <c r="I7" s="98"/>
      <c r="J7" s="98"/>
      <c r="K7" s="107" t="s">
        <v>5</v>
      </c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106" t="s">
        <v>22</v>
      </c>
      <c r="AL7" s="98"/>
      <c r="AM7" s="98"/>
      <c r="AN7" s="107" t="s">
        <v>5</v>
      </c>
      <c r="AO7" s="98"/>
      <c r="AP7" s="98"/>
      <c r="AQ7" s="100"/>
      <c r="BE7" s="196"/>
      <c r="BS7" s="93" t="s">
        <v>9</v>
      </c>
    </row>
    <row r="8" spans="1:74" ht="14.45" customHeight="1">
      <c r="B8" s="97"/>
      <c r="C8" s="98"/>
      <c r="D8" s="106" t="s">
        <v>23</v>
      </c>
      <c r="E8" s="98"/>
      <c r="F8" s="98"/>
      <c r="G8" s="98"/>
      <c r="H8" s="98"/>
      <c r="I8" s="98"/>
      <c r="J8" s="98"/>
      <c r="K8" s="107" t="s">
        <v>24</v>
      </c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106" t="s">
        <v>25</v>
      </c>
      <c r="AL8" s="98"/>
      <c r="AM8" s="98"/>
      <c r="AN8" s="6" t="s">
        <v>26</v>
      </c>
      <c r="AO8" s="98"/>
      <c r="AP8" s="98"/>
      <c r="AQ8" s="100"/>
      <c r="BE8" s="196"/>
      <c r="BS8" s="93" t="s">
        <v>9</v>
      </c>
    </row>
    <row r="9" spans="1:74" ht="14.45" customHeight="1">
      <c r="B9" s="97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100"/>
      <c r="BE9" s="196"/>
      <c r="BS9" s="93" t="s">
        <v>9</v>
      </c>
    </row>
    <row r="10" spans="1:74" ht="14.45" customHeight="1">
      <c r="B10" s="97"/>
      <c r="C10" s="98"/>
      <c r="D10" s="106" t="s">
        <v>27</v>
      </c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106" t="s">
        <v>28</v>
      </c>
      <c r="AL10" s="98"/>
      <c r="AM10" s="98"/>
      <c r="AN10" s="107" t="s">
        <v>5</v>
      </c>
      <c r="AO10" s="98"/>
      <c r="AP10" s="98"/>
      <c r="AQ10" s="100"/>
      <c r="BE10" s="196"/>
      <c r="BS10" s="93" t="s">
        <v>9</v>
      </c>
    </row>
    <row r="11" spans="1:74" ht="18.399999999999999" customHeight="1">
      <c r="B11" s="97"/>
      <c r="C11" s="98"/>
      <c r="D11" s="98"/>
      <c r="E11" s="107" t="s">
        <v>29</v>
      </c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106" t="s">
        <v>30</v>
      </c>
      <c r="AL11" s="98"/>
      <c r="AM11" s="98"/>
      <c r="AN11" s="107" t="s">
        <v>5</v>
      </c>
      <c r="AO11" s="98"/>
      <c r="AP11" s="98"/>
      <c r="AQ11" s="100"/>
      <c r="BE11" s="196"/>
      <c r="BS11" s="93" t="s">
        <v>9</v>
      </c>
    </row>
    <row r="12" spans="1:74" ht="6.95" customHeight="1">
      <c r="B12" s="97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100"/>
      <c r="BE12" s="196"/>
      <c r="BS12" s="93" t="s">
        <v>9</v>
      </c>
    </row>
    <row r="13" spans="1:74" ht="14.45" customHeight="1">
      <c r="B13" s="97"/>
      <c r="C13" s="98"/>
      <c r="D13" s="106" t="s">
        <v>31</v>
      </c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106" t="s">
        <v>28</v>
      </c>
      <c r="AL13" s="98"/>
      <c r="AM13" s="98"/>
      <c r="AN13" s="7" t="s">
        <v>32</v>
      </c>
      <c r="AO13" s="98"/>
      <c r="AP13" s="98"/>
      <c r="AQ13" s="100"/>
      <c r="BE13" s="196"/>
      <c r="BS13" s="93" t="s">
        <v>9</v>
      </c>
    </row>
    <row r="14" spans="1:74" ht="15">
      <c r="B14" s="97"/>
      <c r="C14" s="98"/>
      <c r="D14" s="98"/>
      <c r="E14" s="200" t="s">
        <v>32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106" t="s">
        <v>30</v>
      </c>
      <c r="AL14" s="98"/>
      <c r="AM14" s="98"/>
      <c r="AN14" s="7" t="s">
        <v>32</v>
      </c>
      <c r="AO14" s="98"/>
      <c r="AP14" s="98"/>
      <c r="AQ14" s="100"/>
      <c r="BE14" s="196"/>
      <c r="BS14" s="93" t="s">
        <v>9</v>
      </c>
    </row>
    <row r="15" spans="1:74" ht="6.95" customHeight="1">
      <c r="B15" s="97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100"/>
      <c r="BE15" s="196"/>
      <c r="BS15" s="93" t="s">
        <v>6</v>
      </c>
    </row>
    <row r="16" spans="1:74" ht="14.45" customHeight="1">
      <c r="B16" s="97"/>
      <c r="C16" s="98"/>
      <c r="D16" s="106" t="s">
        <v>33</v>
      </c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106" t="s">
        <v>28</v>
      </c>
      <c r="AL16" s="98"/>
      <c r="AM16" s="98"/>
      <c r="AN16" s="107" t="s">
        <v>5</v>
      </c>
      <c r="AO16" s="98"/>
      <c r="AP16" s="98"/>
      <c r="AQ16" s="100"/>
      <c r="BE16" s="196"/>
      <c r="BS16" s="93" t="s">
        <v>6</v>
      </c>
    </row>
    <row r="17" spans="2:71" ht="18.399999999999999" customHeight="1">
      <c r="B17" s="97"/>
      <c r="C17" s="98"/>
      <c r="D17" s="98"/>
      <c r="E17" s="107" t="s">
        <v>34</v>
      </c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106" t="s">
        <v>30</v>
      </c>
      <c r="AL17" s="98"/>
      <c r="AM17" s="98"/>
      <c r="AN17" s="107" t="s">
        <v>5</v>
      </c>
      <c r="AO17" s="98"/>
      <c r="AP17" s="98"/>
      <c r="AQ17" s="100"/>
      <c r="BE17" s="196"/>
      <c r="BS17" s="93" t="s">
        <v>35</v>
      </c>
    </row>
    <row r="18" spans="2:71" ht="6.95" customHeight="1">
      <c r="B18" s="97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100"/>
      <c r="BE18" s="196"/>
      <c r="BS18" s="93" t="s">
        <v>9</v>
      </c>
    </row>
    <row r="19" spans="2:71" ht="14.45" customHeight="1">
      <c r="B19" s="97"/>
      <c r="C19" s="98"/>
      <c r="D19" s="106" t="s">
        <v>36</v>
      </c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100"/>
      <c r="BE19" s="196"/>
      <c r="BS19" s="93" t="s">
        <v>9</v>
      </c>
    </row>
    <row r="20" spans="2:71" ht="16.5" customHeight="1">
      <c r="B20" s="97"/>
      <c r="C20" s="98"/>
      <c r="D20" s="98"/>
      <c r="E20" s="202" t="s">
        <v>5</v>
      </c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98"/>
      <c r="AP20" s="98"/>
      <c r="AQ20" s="100"/>
      <c r="BE20" s="196"/>
      <c r="BS20" s="93" t="s">
        <v>6</v>
      </c>
    </row>
    <row r="21" spans="2:71" ht="6.95" customHeight="1">
      <c r="B21" s="97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100"/>
      <c r="BE21" s="196"/>
    </row>
    <row r="22" spans="2:71" ht="6.95" customHeight="1">
      <c r="B22" s="97"/>
      <c r="C22" s="9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98"/>
      <c r="AQ22" s="100"/>
      <c r="BE22" s="196"/>
    </row>
    <row r="23" spans="2:71" s="114" customFormat="1" ht="25.9" customHeight="1">
      <c r="B23" s="109"/>
      <c r="C23" s="110"/>
      <c r="D23" s="111" t="s">
        <v>37</v>
      </c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203">
        <f>ROUND(AG51,2)</f>
        <v>0</v>
      </c>
      <c r="AL23" s="204"/>
      <c r="AM23" s="204"/>
      <c r="AN23" s="204"/>
      <c r="AO23" s="204"/>
      <c r="AP23" s="110"/>
      <c r="AQ23" s="113"/>
      <c r="BE23" s="196"/>
    </row>
    <row r="24" spans="2:71" s="114" customFormat="1" ht="6.95" customHeight="1">
      <c r="B24" s="109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3"/>
      <c r="BE24" s="196"/>
    </row>
    <row r="25" spans="2:71" s="114" customFormat="1">
      <c r="B25" s="109"/>
      <c r="C25" s="110"/>
      <c r="D25" s="110"/>
      <c r="E25" s="110"/>
      <c r="F25" s="110"/>
      <c r="G25" s="110"/>
      <c r="H25" s="110"/>
      <c r="I25" s="110"/>
      <c r="J25" s="110"/>
      <c r="K25" s="110"/>
      <c r="L25" s="205" t="s">
        <v>38</v>
      </c>
      <c r="M25" s="205"/>
      <c r="N25" s="205"/>
      <c r="O25" s="205"/>
      <c r="P25" s="110"/>
      <c r="Q25" s="110"/>
      <c r="R25" s="110"/>
      <c r="S25" s="110"/>
      <c r="T25" s="110"/>
      <c r="U25" s="110"/>
      <c r="V25" s="110"/>
      <c r="W25" s="205" t="s">
        <v>39</v>
      </c>
      <c r="X25" s="205"/>
      <c r="Y25" s="205"/>
      <c r="Z25" s="205"/>
      <c r="AA25" s="205"/>
      <c r="AB25" s="205"/>
      <c r="AC25" s="205"/>
      <c r="AD25" s="205"/>
      <c r="AE25" s="205"/>
      <c r="AF25" s="110"/>
      <c r="AG25" s="110"/>
      <c r="AH25" s="110"/>
      <c r="AI25" s="110"/>
      <c r="AJ25" s="110"/>
      <c r="AK25" s="205" t="s">
        <v>40</v>
      </c>
      <c r="AL25" s="205"/>
      <c r="AM25" s="205"/>
      <c r="AN25" s="205"/>
      <c r="AO25" s="205"/>
      <c r="AP25" s="110"/>
      <c r="AQ25" s="113"/>
      <c r="BE25" s="196"/>
    </row>
    <row r="26" spans="2:71" s="120" customFormat="1" ht="14.45" customHeight="1">
      <c r="B26" s="116"/>
      <c r="C26" s="117"/>
      <c r="D26" s="118" t="s">
        <v>41</v>
      </c>
      <c r="E26" s="117"/>
      <c r="F26" s="118" t="s">
        <v>42</v>
      </c>
      <c r="G26" s="117"/>
      <c r="H26" s="117"/>
      <c r="I26" s="117"/>
      <c r="J26" s="117"/>
      <c r="K26" s="117"/>
      <c r="L26" s="188">
        <v>0.21</v>
      </c>
      <c r="M26" s="189"/>
      <c r="N26" s="189"/>
      <c r="O26" s="189"/>
      <c r="P26" s="117"/>
      <c r="Q26" s="117"/>
      <c r="R26" s="117"/>
      <c r="S26" s="117"/>
      <c r="T26" s="117"/>
      <c r="U26" s="117"/>
      <c r="V26" s="117"/>
      <c r="W26" s="190">
        <f>ROUND(AZ51,2)</f>
        <v>0</v>
      </c>
      <c r="X26" s="189"/>
      <c r="Y26" s="189"/>
      <c r="Z26" s="189"/>
      <c r="AA26" s="189"/>
      <c r="AB26" s="189"/>
      <c r="AC26" s="189"/>
      <c r="AD26" s="189"/>
      <c r="AE26" s="189"/>
      <c r="AF26" s="117"/>
      <c r="AG26" s="117"/>
      <c r="AH26" s="117"/>
      <c r="AI26" s="117"/>
      <c r="AJ26" s="117"/>
      <c r="AK26" s="190">
        <f>ROUND(AV51,2)</f>
        <v>0</v>
      </c>
      <c r="AL26" s="189"/>
      <c r="AM26" s="189"/>
      <c r="AN26" s="189"/>
      <c r="AO26" s="189"/>
      <c r="AP26" s="117"/>
      <c r="AQ26" s="119"/>
      <c r="BE26" s="196"/>
    </row>
    <row r="27" spans="2:71" s="120" customFormat="1" ht="14.45" customHeight="1">
      <c r="B27" s="116"/>
      <c r="C27" s="117"/>
      <c r="D27" s="117"/>
      <c r="E27" s="117"/>
      <c r="F27" s="118" t="s">
        <v>43</v>
      </c>
      <c r="G27" s="117"/>
      <c r="H27" s="117"/>
      <c r="I27" s="117"/>
      <c r="J27" s="117"/>
      <c r="K27" s="117"/>
      <c r="L27" s="188">
        <v>0.15</v>
      </c>
      <c r="M27" s="189"/>
      <c r="N27" s="189"/>
      <c r="O27" s="189"/>
      <c r="P27" s="117"/>
      <c r="Q27" s="117"/>
      <c r="R27" s="117"/>
      <c r="S27" s="117"/>
      <c r="T27" s="117"/>
      <c r="U27" s="117"/>
      <c r="V27" s="117"/>
      <c r="W27" s="190">
        <f>ROUND(BA51,2)</f>
        <v>0</v>
      </c>
      <c r="X27" s="189"/>
      <c r="Y27" s="189"/>
      <c r="Z27" s="189"/>
      <c r="AA27" s="189"/>
      <c r="AB27" s="189"/>
      <c r="AC27" s="189"/>
      <c r="AD27" s="189"/>
      <c r="AE27" s="189"/>
      <c r="AF27" s="117"/>
      <c r="AG27" s="117"/>
      <c r="AH27" s="117"/>
      <c r="AI27" s="117"/>
      <c r="AJ27" s="117"/>
      <c r="AK27" s="190">
        <f>ROUND(AW51,2)</f>
        <v>0</v>
      </c>
      <c r="AL27" s="189"/>
      <c r="AM27" s="189"/>
      <c r="AN27" s="189"/>
      <c r="AO27" s="189"/>
      <c r="AP27" s="117"/>
      <c r="AQ27" s="119"/>
      <c r="BE27" s="196"/>
    </row>
    <row r="28" spans="2:71" s="120" customFormat="1" ht="14.45" hidden="1" customHeight="1">
      <c r="B28" s="116"/>
      <c r="C28" s="117"/>
      <c r="D28" s="117"/>
      <c r="E28" s="117"/>
      <c r="F28" s="118" t="s">
        <v>44</v>
      </c>
      <c r="G28" s="117"/>
      <c r="H28" s="117"/>
      <c r="I28" s="117"/>
      <c r="J28" s="117"/>
      <c r="K28" s="117"/>
      <c r="L28" s="188">
        <v>0.21</v>
      </c>
      <c r="M28" s="189"/>
      <c r="N28" s="189"/>
      <c r="O28" s="189"/>
      <c r="P28" s="117"/>
      <c r="Q28" s="117"/>
      <c r="R28" s="117"/>
      <c r="S28" s="117"/>
      <c r="T28" s="117"/>
      <c r="U28" s="117"/>
      <c r="V28" s="117"/>
      <c r="W28" s="190">
        <f>ROUND(BB51,2)</f>
        <v>0</v>
      </c>
      <c r="X28" s="189"/>
      <c r="Y28" s="189"/>
      <c r="Z28" s="189"/>
      <c r="AA28" s="189"/>
      <c r="AB28" s="189"/>
      <c r="AC28" s="189"/>
      <c r="AD28" s="189"/>
      <c r="AE28" s="189"/>
      <c r="AF28" s="117"/>
      <c r="AG28" s="117"/>
      <c r="AH28" s="117"/>
      <c r="AI28" s="117"/>
      <c r="AJ28" s="117"/>
      <c r="AK28" s="190">
        <v>0</v>
      </c>
      <c r="AL28" s="189"/>
      <c r="AM28" s="189"/>
      <c r="AN28" s="189"/>
      <c r="AO28" s="189"/>
      <c r="AP28" s="117"/>
      <c r="AQ28" s="119"/>
      <c r="BE28" s="196"/>
    </row>
    <row r="29" spans="2:71" s="120" customFormat="1" ht="14.45" hidden="1" customHeight="1">
      <c r="B29" s="116"/>
      <c r="C29" s="117"/>
      <c r="D29" s="117"/>
      <c r="E29" s="117"/>
      <c r="F29" s="118" t="s">
        <v>45</v>
      </c>
      <c r="G29" s="117"/>
      <c r="H29" s="117"/>
      <c r="I29" s="117"/>
      <c r="J29" s="117"/>
      <c r="K29" s="117"/>
      <c r="L29" s="188">
        <v>0.15</v>
      </c>
      <c r="M29" s="189"/>
      <c r="N29" s="189"/>
      <c r="O29" s="189"/>
      <c r="P29" s="117"/>
      <c r="Q29" s="117"/>
      <c r="R29" s="117"/>
      <c r="S29" s="117"/>
      <c r="T29" s="117"/>
      <c r="U29" s="117"/>
      <c r="V29" s="117"/>
      <c r="W29" s="190">
        <f>ROUND(BC51,2)</f>
        <v>0</v>
      </c>
      <c r="X29" s="189"/>
      <c r="Y29" s="189"/>
      <c r="Z29" s="189"/>
      <c r="AA29" s="189"/>
      <c r="AB29" s="189"/>
      <c r="AC29" s="189"/>
      <c r="AD29" s="189"/>
      <c r="AE29" s="189"/>
      <c r="AF29" s="117"/>
      <c r="AG29" s="117"/>
      <c r="AH29" s="117"/>
      <c r="AI29" s="117"/>
      <c r="AJ29" s="117"/>
      <c r="AK29" s="190">
        <v>0</v>
      </c>
      <c r="AL29" s="189"/>
      <c r="AM29" s="189"/>
      <c r="AN29" s="189"/>
      <c r="AO29" s="189"/>
      <c r="AP29" s="117"/>
      <c r="AQ29" s="119"/>
      <c r="BE29" s="196"/>
    </row>
    <row r="30" spans="2:71" s="120" customFormat="1" ht="14.45" hidden="1" customHeight="1">
      <c r="B30" s="116"/>
      <c r="C30" s="117"/>
      <c r="D30" s="117"/>
      <c r="E30" s="117"/>
      <c r="F30" s="118" t="s">
        <v>46</v>
      </c>
      <c r="G30" s="117"/>
      <c r="H30" s="117"/>
      <c r="I30" s="117"/>
      <c r="J30" s="117"/>
      <c r="K30" s="117"/>
      <c r="L30" s="188">
        <v>0</v>
      </c>
      <c r="M30" s="189"/>
      <c r="N30" s="189"/>
      <c r="O30" s="189"/>
      <c r="P30" s="117"/>
      <c r="Q30" s="117"/>
      <c r="R30" s="117"/>
      <c r="S30" s="117"/>
      <c r="T30" s="117"/>
      <c r="U30" s="117"/>
      <c r="V30" s="117"/>
      <c r="W30" s="190">
        <f>ROUND(BD51,2)</f>
        <v>0</v>
      </c>
      <c r="X30" s="189"/>
      <c r="Y30" s="189"/>
      <c r="Z30" s="189"/>
      <c r="AA30" s="189"/>
      <c r="AB30" s="189"/>
      <c r="AC30" s="189"/>
      <c r="AD30" s="189"/>
      <c r="AE30" s="189"/>
      <c r="AF30" s="117"/>
      <c r="AG30" s="117"/>
      <c r="AH30" s="117"/>
      <c r="AI30" s="117"/>
      <c r="AJ30" s="117"/>
      <c r="AK30" s="190">
        <v>0</v>
      </c>
      <c r="AL30" s="189"/>
      <c r="AM30" s="189"/>
      <c r="AN30" s="189"/>
      <c r="AO30" s="189"/>
      <c r="AP30" s="117"/>
      <c r="AQ30" s="119"/>
      <c r="BE30" s="196"/>
    </row>
    <row r="31" spans="2:71" s="114" customFormat="1" ht="6.95" customHeight="1">
      <c r="B31" s="109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3"/>
      <c r="BE31" s="196"/>
    </row>
    <row r="32" spans="2:71" s="114" customFormat="1" ht="25.9" customHeight="1">
      <c r="B32" s="109"/>
      <c r="C32" s="121"/>
      <c r="D32" s="122" t="s">
        <v>47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4" t="s">
        <v>48</v>
      </c>
      <c r="U32" s="123"/>
      <c r="V32" s="123"/>
      <c r="W32" s="123"/>
      <c r="X32" s="191" t="s">
        <v>49</v>
      </c>
      <c r="Y32" s="192"/>
      <c r="Z32" s="192"/>
      <c r="AA32" s="192"/>
      <c r="AB32" s="192"/>
      <c r="AC32" s="123"/>
      <c r="AD32" s="123"/>
      <c r="AE32" s="123"/>
      <c r="AF32" s="123"/>
      <c r="AG32" s="123"/>
      <c r="AH32" s="123"/>
      <c r="AI32" s="123"/>
      <c r="AJ32" s="123"/>
      <c r="AK32" s="193">
        <f>SUM(AK23:AK30)</f>
        <v>0</v>
      </c>
      <c r="AL32" s="192"/>
      <c r="AM32" s="192"/>
      <c r="AN32" s="192"/>
      <c r="AO32" s="194"/>
      <c r="AP32" s="121"/>
      <c r="AQ32" s="125"/>
      <c r="BE32" s="196"/>
    </row>
    <row r="33" spans="2:56" s="114" customFormat="1" ht="6.95" customHeight="1">
      <c r="B33" s="109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3"/>
    </row>
    <row r="34" spans="2:56" s="114" customFormat="1" ht="6.95" customHeight="1">
      <c r="B34" s="126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7"/>
      <c r="AO34" s="127"/>
      <c r="AP34" s="127"/>
      <c r="AQ34" s="128"/>
    </row>
    <row r="38" spans="2:56" s="114" customFormat="1" ht="6.95" customHeight="1">
      <c r="B38" s="129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09"/>
    </row>
    <row r="39" spans="2:56" s="114" customFormat="1" ht="36.950000000000003" customHeight="1">
      <c r="B39" s="109"/>
      <c r="C39" s="131" t="s">
        <v>50</v>
      </c>
      <c r="AR39" s="109"/>
    </row>
    <row r="40" spans="2:56" s="114" customFormat="1" ht="6.95" customHeight="1">
      <c r="B40" s="109"/>
      <c r="AR40" s="109"/>
    </row>
    <row r="41" spans="2:56" s="134" customFormat="1" ht="14.45" customHeight="1">
      <c r="B41" s="132"/>
      <c r="C41" s="133" t="s">
        <v>16</v>
      </c>
      <c r="L41" s="134" t="str">
        <f>K5</f>
        <v>A2018266_2</v>
      </c>
      <c r="AR41" s="132"/>
    </row>
    <row r="42" spans="2:56" s="137" customFormat="1" ht="36.950000000000003" customHeight="1">
      <c r="B42" s="135"/>
      <c r="C42" s="136" t="s">
        <v>19</v>
      </c>
      <c r="L42" s="176" t="str">
        <f>K6</f>
        <v>STAVEBNÍ ÚPRAVY A PŘÍSTAVBA OBJEKTU ul. Švermova č.p.100</v>
      </c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R42" s="135"/>
    </row>
    <row r="43" spans="2:56" s="114" customFormat="1" ht="6.95" customHeight="1">
      <c r="B43" s="109"/>
      <c r="AR43" s="109"/>
    </row>
    <row r="44" spans="2:56" s="114" customFormat="1" ht="15">
      <c r="B44" s="109"/>
      <c r="C44" s="133" t="s">
        <v>23</v>
      </c>
      <c r="L44" s="138" t="str">
        <f>IF(K8="","",K8)</f>
        <v>p.p.č. 35, 32/1 a 34/1 k.ú. Ostašov u Liberce</v>
      </c>
      <c r="AI44" s="133" t="s">
        <v>25</v>
      </c>
      <c r="AM44" s="178" t="str">
        <f>IF(AN8= "","",AN8)</f>
        <v>3. 9. 2018</v>
      </c>
      <c r="AN44" s="178"/>
      <c r="AR44" s="109"/>
    </row>
    <row r="45" spans="2:56" s="114" customFormat="1" ht="6.95" customHeight="1">
      <c r="B45" s="109"/>
      <c r="AR45" s="109"/>
    </row>
    <row r="46" spans="2:56" s="114" customFormat="1" ht="15">
      <c r="B46" s="109"/>
      <c r="C46" s="133" t="s">
        <v>27</v>
      </c>
      <c r="L46" s="134" t="str">
        <f>IF(E11= "","",E11)</f>
        <v xml:space="preserve">Statutární město Liberec </v>
      </c>
      <c r="AI46" s="133" t="s">
        <v>33</v>
      </c>
      <c r="AM46" s="179" t="str">
        <f>IF(E17="","",E17)</f>
        <v>FS Vision, s.r.o., EnergySim s.r.o.</v>
      </c>
      <c r="AN46" s="179"/>
      <c r="AO46" s="179"/>
      <c r="AP46" s="179"/>
      <c r="AR46" s="109"/>
      <c r="AS46" s="180" t="s">
        <v>51</v>
      </c>
      <c r="AT46" s="181"/>
      <c r="AU46" s="140"/>
      <c r="AV46" s="140"/>
      <c r="AW46" s="140"/>
      <c r="AX46" s="140"/>
      <c r="AY46" s="140"/>
      <c r="AZ46" s="140"/>
      <c r="BA46" s="140"/>
      <c r="BB46" s="140"/>
      <c r="BC46" s="140"/>
      <c r="BD46" s="141"/>
    </row>
    <row r="47" spans="2:56" s="114" customFormat="1" ht="15">
      <c r="B47" s="109"/>
      <c r="C47" s="133" t="s">
        <v>31</v>
      </c>
      <c r="L47" s="134" t="str">
        <f>IF(E14= "Vyplň údaj","",E14)</f>
        <v/>
      </c>
      <c r="AR47" s="109"/>
      <c r="AS47" s="182"/>
      <c r="AT47" s="183"/>
      <c r="AU47" s="110"/>
      <c r="AV47" s="110"/>
      <c r="AW47" s="110"/>
      <c r="AX47" s="110"/>
      <c r="AY47" s="110"/>
      <c r="AZ47" s="110"/>
      <c r="BA47" s="110"/>
      <c r="BB47" s="110"/>
      <c r="BC47" s="110"/>
      <c r="BD47" s="143"/>
    </row>
    <row r="48" spans="2:56" s="114" customFormat="1" ht="10.9" customHeight="1">
      <c r="B48" s="109"/>
      <c r="AR48" s="109"/>
      <c r="AS48" s="182"/>
      <c r="AT48" s="183"/>
      <c r="AU48" s="110"/>
      <c r="AV48" s="110"/>
      <c r="AW48" s="110"/>
      <c r="AX48" s="110"/>
      <c r="AY48" s="110"/>
      <c r="AZ48" s="110"/>
      <c r="BA48" s="110"/>
      <c r="BB48" s="110"/>
      <c r="BC48" s="110"/>
      <c r="BD48" s="143"/>
    </row>
    <row r="49" spans="1:91" s="114" customFormat="1" ht="29.25" customHeight="1">
      <c r="B49" s="109"/>
      <c r="C49" s="184" t="s">
        <v>52</v>
      </c>
      <c r="D49" s="185"/>
      <c r="E49" s="185"/>
      <c r="F49" s="185"/>
      <c r="G49" s="185"/>
      <c r="H49" s="144"/>
      <c r="I49" s="186" t="s">
        <v>53</v>
      </c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  <c r="V49" s="185"/>
      <c r="W49" s="185"/>
      <c r="X49" s="185"/>
      <c r="Y49" s="185"/>
      <c r="Z49" s="185"/>
      <c r="AA49" s="185"/>
      <c r="AB49" s="185"/>
      <c r="AC49" s="185"/>
      <c r="AD49" s="185"/>
      <c r="AE49" s="185"/>
      <c r="AF49" s="185"/>
      <c r="AG49" s="187" t="s">
        <v>54</v>
      </c>
      <c r="AH49" s="185"/>
      <c r="AI49" s="185"/>
      <c r="AJ49" s="185"/>
      <c r="AK49" s="185"/>
      <c r="AL49" s="185"/>
      <c r="AM49" s="185"/>
      <c r="AN49" s="186" t="s">
        <v>55</v>
      </c>
      <c r="AO49" s="185"/>
      <c r="AP49" s="185"/>
      <c r="AQ49" s="145" t="s">
        <v>56</v>
      </c>
      <c r="AR49" s="109"/>
      <c r="AS49" s="146" t="s">
        <v>57</v>
      </c>
      <c r="AT49" s="147" t="s">
        <v>58</v>
      </c>
      <c r="AU49" s="147" t="s">
        <v>59</v>
      </c>
      <c r="AV49" s="147" t="s">
        <v>60</v>
      </c>
      <c r="AW49" s="147" t="s">
        <v>61</v>
      </c>
      <c r="AX49" s="147" t="s">
        <v>62</v>
      </c>
      <c r="AY49" s="147" t="s">
        <v>63</v>
      </c>
      <c r="AZ49" s="147" t="s">
        <v>64</v>
      </c>
      <c r="BA49" s="147" t="s">
        <v>65</v>
      </c>
      <c r="BB49" s="147" t="s">
        <v>66</v>
      </c>
      <c r="BC49" s="147" t="s">
        <v>67</v>
      </c>
      <c r="BD49" s="148" t="s">
        <v>68</v>
      </c>
    </row>
    <row r="50" spans="1:91" s="114" customFormat="1" ht="10.9" customHeight="1">
      <c r="B50" s="109"/>
      <c r="AR50" s="109"/>
      <c r="AS50" s="149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1"/>
    </row>
    <row r="51" spans="1:91" s="137" customFormat="1" ht="32.450000000000003" customHeight="1">
      <c r="B51" s="135"/>
      <c r="C51" s="150" t="s">
        <v>69</v>
      </c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74">
        <f>ROUND(AG52,2)</f>
        <v>0</v>
      </c>
      <c r="AH51" s="174"/>
      <c r="AI51" s="174"/>
      <c r="AJ51" s="174"/>
      <c r="AK51" s="174"/>
      <c r="AL51" s="174"/>
      <c r="AM51" s="174"/>
      <c r="AN51" s="175">
        <f>SUM(AG51,AT51)</f>
        <v>0</v>
      </c>
      <c r="AO51" s="175"/>
      <c r="AP51" s="175"/>
      <c r="AQ51" s="152" t="s">
        <v>5</v>
      </c>
      <c r="AR51" s="135"/>
      <c r="AS51" s="153">
        <f>ROUND(AS52,2)</f>
        <v>0</v>
      </c>
      <c r="AT51" s="154">
        <f>ROUND(SUM(AV51:AW51),2)</f>
        <v>0</v>
      </c>
      <c r="AU51" s="155">
        <f>ROUND(AU52,5)</f>
        <v>0</v>
      </c>
      <c r="AV51" s="154">
        <f>ROUND(AZ51*L26,2)</f>
        <v>0</v>
      </c>
      <c r="AW51" s="154">
        <f>ROUND(BA51*L27,2)</f>
        <v>0</v>
      </c>
      <c r="AX51" s="154">
        <f>ROUND(BB51*L26,2)</f>
        <v>0</v>
      </c>
      <c r="AY51" s="154">
        <f>ROUND(BC51*L27,2)</f>
        <v>0</v>
      </c>
      <c r="AZ51" s="154">
        <f>ROUND(AZ52,2)</f>
        <v>0</v>
      </c>
      <c r="BA51" s="154">
        <f>ROUND(BA52,2)</f>
        <v>0</v>
      </c>
      <c r="BB51" s="154">
        <f>ROUND(BB52,2)</f>
        <v>0</v>
      </c>
      <c r="BC51" s="154">
        <f>ROUND(BC52,2)</f>
        <v>0</v>
      </c>
      <c r="BD51" s="156">
        <f>ROUND(BD52,2)</f>
        <v>0</v>
      </c>
      <c r="BS51" s="136" t="s">
        <v>70</v>
      </c>
      <c r="BT51" s="136" t="s">
        <v>71</v>
      </c>
      <c r="BU51" s="157" t="s">
        <v>72</v>
      </c>
      <c r="BV51" s="136" t="s">
        <v>73</v>
      </c>
      <c r="BW51" s="136" t="s">
        <v>7</v>
      </c>
      <c r="BX51" s="136" t="s">
        <v>74</v>
      </c>
      <c r="CL51" s="136" t="s">
        <v>5</v>
      </c>
    </row>
    <row r="52" spans="1:91" s="167" customFormat="1" ht="16.5" customHeight="1">
      <c r="A52" s="158" t="s">
        <v>75</v>
      </c>
      <c r="B52" s="159"/>
      <c r="C52" s="160"/>
      <c r="D52" s="173" t="s">
        <v>76</v>
      </c>
      <c r="E52" s="173"/>
      <c r="F52" s="173"/>
      <c r="G52" s="173"/>
      <c r="H52" s="173"/>
      <c r="I52" s="161"/>
      <c r="J52" s="173" t="s">
        <v>77</v>
      </c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1">
        <f>'D.1.4.B - vytápění'!J27</f>
        <v>0</v>
      </c>
      <c r="AH52" s="172"/>
      <c r="AI52" s="172"/>
      <c r="AJ52" s="172"/>
      <c r="AK52" s="172"/>
      <c r="AL52" s="172"/>
      <c r="AM52" s="172"/>
      <c r="AN52" s="171">
        <f>SUM(AG52,AT52)</f>
        <v>0</v>
      </c>
      <c r="AO52" s="172"/>
      <c r="AP52" s="172"/>
      <c r="AQ52" s="162" t="s">
        <v>78</v>
      </c>
      <c r="AR52" s="159"/>
      <c r="AS52" s="163">
        <v>0</v>
      </c>
      <c r="AT52" s="164">
        <f>ROUND(SUM(AV52:AW52),2)</f>
        <v>0</v>
      </c>
      <c r="AU52" s="165">
        <f>'D.1.4.B - vytápění'!P92</f>
        <v>0</v>
      </c>
      <c r="AV52" s="164">
        <f>'D.1.4.B - vytápění'!J30</f>
        <v>0</v>
      </c>
      <c r="AW52" s="164">
        <f>'D.1.4.B - vytápění'!J31</f>
        <v>0</v>
      </c>
      <c r="AX52" s="164">
        <f>'D.1.4.B - vytápění'!J32</f>
        <v>0</v>
      </c>
      <c r="AY52" s="164">
        <f>'D.1.4.B - vytápění'!J33</f>
        <v>0</v>
      </c>
      <c r="AZ52" s="164">
        <f>'D.1.4.B - vytápění'!F30</f>
        <v>0</v>
      </c>
      <c r="BA52" s="164">
        <f>'D.1.4.B - vytápění'!F31</f>
        <v>0</v>
      </c>
      <c r="BB52" s="164">
        <f>'D.1.4.B - vytápění'!F32</f>
        <v>0</v>
      </c>
      <c r="BC52" s="164">
        <f>'D.1.4.B - vytápění'!F33</f>
        <v>0</v>
      </c>
      <c r="BD52" s="166">
        <f>'D.1.4.B - vytápění'!F34</f>
        <v>0</v>
      </c>
      <c r="BT52" s="168" t="s">
        <v>79</v>
      </c>
      <c r="BV52" s="168" t="s">
        <v>73</v>
      </c>
      <c r="BW52" s="168" t="s">
        <v>80</v>
      </c>
      <c r="BX52" s="168" t="s">
        <v>7</v>
      </c>
      <c r="CL52" s="168" t="s">
        <v>5</v>
      </c>
      <c r="CM52" s="168" t="s">
        <v>81</v>
      </c>
    </row>
    <row r="53" spans="1:91" s="114" customFormat="1" ht="30" customHeight="1">
      <c r="B53" s="109"/>
      <c r="AR53" s="109"/>
    </row>
    <row r="54" spans="1:91" s="114" customFormat="1" ht="6.95" customHeight="1">
      <c r="B54" s="126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  <c r="AO54" s="127"/>
      <c r="AP54" s="127"/>
      <c r="AQ54" s="127"/>
      <c r="AR54" s="109"/>
    </row>
  </sheetData>
  <sheetProtection algorithmName="SHA-512" hashValue="0wLZ7aCVs+siqO2jchdyUMj1Lccp6bYDJVDyfRWFxZ9s7WsmzhedaCNHAfmqLxOm4wvlHEagiG7Wnnqqlp3grQ==" saltValue="LgG/G2exT1O3BBOSHNvVnA==" spinCount="100000" sheet="1" objects="1" scenarios="1"/>
  <mergeCells count="41">
    <mergeCell ref="W27:AE27"/>
    <mergeCell ref="AK27:AO27"/>
    <mergeCell ref="L28: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display="1) Rekapitulace stavby"/>
    <hyperlink ref="W1:AI1" location="C51" display="2) Rekapitulace objektů stavby a soupisů prací"/>
    <hyperlink ref="A52" location="'D.1.4.B - vytápění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04"/>
  <sheetViews>
    <sheetView showGridLines="0" tabSelected="1" zoomScaleNormal="100" workbookViewId="0">
      <pane ySplit="1" topLeftCell="A386" activePane="bottomLeft" state="frozen"/>
      <selection pane="bottomLeft" activeCell="L394" sqref="L394"/>
    </sheetView>
  </sheetViews>
  <sheetFormatPr defaultRowHeight="13.5"/>
  <cols>
    <col min="1" max="1" width="8.33203125" style="92" customWidth="1"/>
    <col min="2" max="2" width="1.6640625" style="92" customWidth="1"/>
    <col min="3" max="3" width="4.1640625" style="92" customWidth="1"/>
    <col min="4" max="4" width="4.33203125" style="92" customWidth="1"/>
    <col min="5" max="5" width="17.1640625" style="92" customWidth="1"/>
    <col min="6" max="6" width="75" style="92" customWidth="1"/>
    <col min="7" max="7" width="8.6640625" style="92" customWidth="1"/>
    <col min="8" max="8" width="11.1640625" style="92" customWidth="1"/>
    <col min="9" max="9" width="12.6640625" style="92" customWidth="1"/>
    <col min="10" max="10" width="23.5" style="92" customWidth="1"/>
    <col min="11" max="11" width="15.5" style="92" customWidth="1"/>
    <col min="12" max="12" width="9.33203125" style="92"/>
    <col min="13" max="18" width="9.33203125" style="92" hidden="1"/>
    <col min="19" max="19" width="8.1640625" style="92" hidden="1" customWidth="1"/>
    <col min="20" max="20" width="29.6640625" style="92" hidden="1" customWidth="1"/>
    <col min="21" max="21" width="16.33203125" style="92" hidden="1" customWidth="1"/>
    <col min="22" max="22" width="12.33203125" style="92" customWidth="1"/>
    <col min="23" max="23" width="16.33203125" style="92" customWidth="1"/>
    <col min="24" max="24" width="12.33203125" style="92" customWidth="1"/>
    <col min="25" max="25" width="15" style="92" customWidth="1"/>
    <col min="26" max="26" width="11" style="92" customWidth="1"/>
    <col min="27" max="27" width="15" style="92" customWidth="1"/>
    <col min="28" max="28" width="16.33203125" style="92" customWidth="1"/>
    <col min="29" max="29" width="11" style="92" customWidth="1"/>
    <col min="30" max="30" width="15" style="92" customWidth="1"/>
    <col min="31" max="31" width="16.33203125" style="92" customWidth="1"/>
    <col min="32" max="43" width="9.33203125" style="92"/>
    <col min="44" max="65" width="9.33203125" style="92" hidden="1"/>
    <col min="66" max="16384" width="9.33203125" style="92"/>
  </cols>
  <sheetData>
    <row r="1" spans="1:70" ht="21.75" customHeight="1">
      <c r="A1" s="89"/>
      <c r="B1" s="3"/>
      <c r="C1" s="3"/>
      <c r="D1" s="4" t="s">
        <v>1</v>
      </c>
      <c r="E1" s="3"/>
      <c r="F1" s="214" t="s">
        <v>82</v>
      </c>
      <c r="G1" s="215" t="s">
        <v>83</v>
      </c>
      <c r="H1" s="215"/>
      <c r="I1" s="3"/>
      <c r="J1" s="214" t="s">
        <v>84</v>
      </c>
      <c r="K1" s="4" t="s">
        <v>85</v>
      </c>
      <c r="L1" s="214" t="s">
        <v>86</v>
      </c>
      <c r="M1" s="214"/>
      <c r="N1" s="214"/>
      <c r="O1" s="214"/>
      <c r="P1" s="214"/>
      <c r="Q1" s="214"/>
      <c r="R1" s="214"/>
      <c r="S1" s="214"/>
      <c r="T1" s="214"/>
      <c r="U1" s="88"/>
      <c r="V1" s="88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</row>
    <row r="2" spans="1:70" ht="36.950000000000003" customHeight="1">
      <c r="L2" s="169" t="s">
        <v>8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93" t="s">
        <v>80</v>
      </c>
      <c r="AZ2" s="216" t="s">
        <v>87</v>
      </c>
      <c r="BA2" s="216" t="s">
        <v>5</v>
      </c>
      <c r="BB2" s="216" t="s">
        <v>5</v>
      </c>
      <c r="BC2" s="216" t="s">
        <v>88</v>
      </c>
      <c r="BD2" s="216" t="s">
        <v>81</v>
      </c>
    </row>
    <row r="3" spans="1:70" ht="6.95" customHeight="1">
      <c r="B3" s="94"/>
      <c r="C3" s="95"/>
      <c r="D3" s="95"/>
      <c r="E3" s="95"/>
      <c r="F3" s="95"/>
      <c r="G3" s="95"/>
      <c r="H3" s="95"/>
      <c r="I3" s="95"/>
      <c r="J3" s="95"/>
      <c r="K3" s="96"/>
      <c r="AT3" s="93" t="s">
        <v>81</v>
      </c>
      <c r="AZ3" s="216" t="s">
        <v>89</v>
      </c>
      <c r="BA3" s="216" t="s">
        <v>5</v>
      </c>
      <c r="BB3" s="216" t="s">
        <v>5</v>
      </c>
      <c r="BC3" s="216" t="s">
        <v>90</v>
      </c>
      <c r="BD3" s="216" t="s">
        <v>81</v>
      </c>
    </row>
    <row r="4" spans="1:70" ht="36.950000000000003" customHeight="1">
      <c r="B4" s="97"/>
      <c r="C4" s="104"/>
      <c r="D4" s="99" t="s">
        <v>91</v>
      </c>
      <c r="E4" s="104"/>
      <c r="F4" s="104"/>
      <c r="G4" s="104"/>
      <c r="H4" s="104"/>
      <c r="I4" s="104"/>
      <c r="J4" s="104"/>
      <c r="K4" s="100"/>
      <c r="M4" s="101" t="s">
        <v>13</v>
      </c>
      <c r="AT4" s="93" t="s">
        <v>6</v>
      </c>
      <c r="AZ4" s="216" t="s">
        <v>92</v>
      </c>
      <c r="BA4" s="216" t="s">
        <v>5</v>
      </c>
      <c r="BB4" s="216" t="s">
        <v>5</v>
      </c>
      <c r="BC4" s="216" t="s">
        <v>93</v>
      </c>
      <c r="BD4" s="216" t="s">
        <v>81</v>
      </c>
    </row>
    <row r="5" spans="1:70" ht="6.95" customHeight="1">
      <c r="B5" s="97"/>
      <c r="C5" s="104"/>
      <c r="D5" s="104"/>
      <c r="E5" s="104"/>
      <c r="F5" s="104"/>
      <c r="G5" s="104"/>
      <c r="H5" s="104"/>
      <c r="I5" s="104"/>
      <c r="J5" s="104"/>
      <c r="K5" s="100"/>
      <c r="AZ5" s="216" t="s">
        <v>94</v>
      </c>
      <c r="BA5" s="216" t="s">
        <v>5</v>
      </c>
      <c r="BB5" s="216" t="s">
        <v>5</v>
      </c>
      <c r="BC5" s="216" t="s">
        <v>95</v>
      </c>
      <c r="BD5" s="216" t="s">
        <v>81</v>
      </c>
    </row>
    <row r="6" spans="1:70" ht="15">
      <c r="B6" s="97"/>
      <c r="C6" s="104"/>
      <c r="D6" s="106" t="s">
        <v>19</v>
      </c>
      <c r="E6" s="104"/>
      <c r="F6" s="104"/>
      <c r="G6" s="104"/>
      <c r="H6" s="104"/>
      <c r="I6" s="104"/>
      <c r="J6" s="104"/>
      <c r="K6" s="100"/>
      <c r="AZ6" s="216" t="s">
        <v>96</v>
      </c>
      <c r="BA6" s="216" t="s">
        <v>5</v>
      </c>
      <c r="BB6" s="216" t="s">
        <v>5</v>
      </c>
      <c r="BC6" s="216" t="s">
        <v>97</v>
      </c>
      <c r="BD6" s="216" t="s">
        <v>81</v>
      </c>
    </row>
    <row r="7" spans="1:70" ht="16.5" customHeight="1">
      <c r="B7" s="97"/>
      <c r="C7" s="104"/>
      <c r="D7" s="104"/>
      <c r="E7" s="217" t="str">
        <f>'Rekapitulace stavby'!K6</f>
        <v>STAVEBNÍ ÚPRAVY A PŘÍSTAVBA OBJEKTU ul. Švermova č.p.100</v>
      </c>
      <c r="F7" s="218"/>
      <c r="G7" s="218"/>
      <c r="H7" s="218"/>
      <c r="I7" s="104"/>
      <c r="J7" s="104"/>
      <c r="K7" s="100"/>
    </row>
    <row r="8" spans="1:70" s="114" customFormat="1" ht="15">
      <c r="B8" s="109"/>
      <c r="C8" s="110"/>
      <c r="D8" s="106" t="s">
        <v>98</v>
      </c>
      <c r="E8" s="110"/>
      <c r="F8" s="110"/>
      <c r="G8" s="110"/>
      <c r="H8" s="110"/>
      <c r="I8" s="110"/>
      <c r="J8" s="110"/>
      <c r="K8" s="113"/>
    </row>
    <row r="9" spans="1:70" s="114" customFormat="1" ht="36.950000000000003" customHeight="1">
      <c r="B9" s="109"/>
      <c r="C9" s="110"/>
      <c r="D9" s="110"/>
      <c r="E9" s="219" t="s">
        <v>99</v>
      </c>
      <c r="F9" s="220"/>
      <c r="G9" s="220"/>
      <c r="H9" s="220"/>
      <c r="I9" s="110"/>
      <c r="J9" s="110"/>
      <c r="K9" s="113"/>
    </row>
    <row r="10" spans="1:70" s="114" customFormat="1">
      <c r="B10" s="109"/>
      <c r="C10" s="110"/>
      <c r="D10" s="110"/>
      <c r="E10" s="110"/>
      <c r="F10" s="110"/>
      <c r="G10" s="110"/>
      <c r="H10" s="110"/>
      <c r="I10" s="110"/>
      <c r="J10" s="110"/>
      <c r="K10" s="113"/>
    </row>
    <row r="11" spans="1:70" s="114" customFormat="1" ht="14.45" customHeight="1">
      <c r="B11" s="109"/>
      <c r="C11" s="110"/>
      <c r="D11" s="106" t="s">
        <v>21</v>
      </c>
      <c r="E11" s="110"/>
      <c r="F11" s="107" t="s">
        <v>5</v>
      </c>
      <c r="G11" s="110"/>
      <c r="H11" s="110"/>
      <c r="I11" s="106" t="s">
        <v>22</v>
      </c>
      <c r="J11" s="107" t="s">
        <v>5</v>
      </c>
      <c r="K11" s="113"/>
    </row>
    <row r="12" spans="1:70" s="114" customFormat="1" ht="14.45" customHeight="1">
      <c r="B12" s="109"/>
      <c r="C12" s="110"/>
      <c r="D12" s="106" t="s">
        <v>23</v>
      </c>
      <c r="E12" s="110"/>
      <c r="F12" s="107" t="s">
        <v>24</v>
      </c>
      <c r="G12" s="110"/>
      <c r="H12" s="110"/>
      <c r="I12" s="106" t="s">
        <v>25</v>
      </c>
      <c r="J12" s="221" t="str">
        <f>'Rekapitulace stavby'!AN8</f>
        <v>3. 9. 2018</v>
      </c>
      <c r="K12" s="113"/>
    </row>
    <row r="13" spans="1:70" s="114" customFormat="1" ht="10.9" customHeight="1">
      <c r="B13" s="109"/>
      <c r="C13" s="110"/>
      <c r="D13" s="110"/>
      <c r="E13" s="110"/>
      <c r="F13" s="110"/>
      <c r="G13" s="110"/>
      <c r="H13" s="110"/>
      <c r="I13" s="110"/>
      <c r="J13" s="110"/>
      <c r="K13" s="113"/>
    </row>
    <row r="14" spans="1:70" s="114" customFormat="1" ht="14.45" customHeight="1">
      <c r="B14" s="109"/>
      <c r="C14" s="110"/>
      <c r="D14" s="106" t="s">
        <v>27</v>
      </c>
      <c r="E14" s="110"/>
      <c r="F14" s="110"/>
      <c r="G14" s="110"/>
      <c r="H14" s="110"/>
      <c r="I14" s="106" t="s">
        <v>28</v>
      </c>
      <c r="J14" s="107" t="s">
        <v>5</v>
      </c>
      <c r="K14" s="113"/>
    </row>
    <row r="15" spans="1:70" s="114" customFormat="1" ht="18" customHeight="1">
      <c r="B15" s="109"/>
      <c r="C15" s="110"/>
      <c r="D15" s="110"/>
      <c r="E15" s="107" t="s">
        <v>29</v>
      </c>
      <c r="F15" s="110"/>
      <c r="G15" s="110"/>
      <c r="H15" s="110"/>
      <c r="I15" s="106" t="s">
        <v>30</v>
      </c>
      <c r="J15" s="107" t="s">
        <v>5</v>
      </c>
      <c r="K15" s="113"/>
    </row>
    <row r="16" spans="1:70" s="114" customFormat="1" ht="6.95" customHeight="1">
      <c r="B16" s="109"/>
      <c r="C16" s="110"/>
      <c r="D16" s="110"/>
      <c r="E16" s="110"/>
      <c r="F16" s="110"/>
      <c r="G16" s="110"/>
      <c r="H16" s="110"/>
      <c r="I16" s="110"/>
      <c r="J16" s="110"/>
      <c r="K16" s="113"/>
    </row>
    <row r="17" spans="2:11" s="114" customFormat="1" ht="14.45" customHeight="1">
      <c r="B17" s="109"/>
      <c r="C17" s="110"/>
      <c r="D17" s="106" t="s">
        <v>31</v>
      </c>
      <c r="E17" s="110"/>
      <c r="F17" s="110"/>
      <c r="G17" s="110"/>
      <c r="H17" s="110"/>
      <c r="I17" s="106" t="s">
        <v>28</v>
      </c>
      <c r="J17" s="107" t="str">
        <f>IF('Rekapitulace stavby'!AN13="Vyplň údaj","",IF('Rekapitulace stavby'!AN13="","",'Rekapitulace stavby'!AN13))</f>
        <v/>
      </c>
      <c r="K17" s="113"/>
    </row>
    <row r="18" spans="2:11" s="114" customFormat="1" ht="18" customHeight="1">
      <c r="B18" s="109"/>
      <c r="C18" s="110"/>
      <c r="D18" s="110"/>
      <c r="E18" s="107" t="str">
        <f>IF('Rekapitulace stavby'!E14="Vyplň údaj","",IF('Rekapitulace stavby'!E14="","",'Rekapitulace stavby'!E14))</f>
        <v/>
      </c>
      <c r="F18" s="110"/>
      <c r="G18" s="110"/>
      <c r="H18" s="110"/>
      <c r="I18" s="106" t="s">
        <v>30</v>
      </c>
      <c r="J18" s="107" t="str">
        <f>IF('Rekapitulace stavby'!AN14="Vyplň údaj","",IF('Rekapitulace stavby'!AN14="","",'Rekapitulace stavby'!AN14))</f>
        <v/>
      </c>
      <c r="K18" s="113"/>
    </row>
    <row r="19" spans="2:11" s="114" customFormat="1" ht="6.95" customHeight="1">
      <c r="B19" s="109"/>
      <c r="C19" s="110"/>
      <c r="D19" s="110"/>
      <c r="E19" s="110"/>
      <c r="F19" s="110"/>
      <c r="G19" s="110"/>
      <c r="H19" s="110"/>
      <c r="I19" s="110"/>
      <c r="J19" s="110"/>
      <c r="K19" s="113"/>
    </row>
    <row r="20" spans="2:11" s="114" customFormat="1" ht="14.45" customHeight="1">
      <c r="B20" s="109"/>
      <c r="C20" s="110"/>
      <c r="D20" s="106" t="s">
        <v>33</v>
      </c>
      <c r="E20" s="110"/>
      <c r="F20" s="110"/>
      <c r="G20" s="110"/>
      <c r="H20" s="110"/>
      <c r="I20" s="106" t="s">
        <v>28</v>
      </c>
      <c r="J20" s="107" t="s">
        <v>5</v>
      </c>
      <c r="K20" s="113"/>
    </row>
    <row r="21" spans="2:11" s="114" customFormat="1" ht="18" customHeight="1">
      <c r="B21" s="109"/>
      <c r="C21" s="110"/>
      <c r="D21" s="110"/>
      <c r="E21" s="107" t="s">
        <v>34</v>
      </c>
      <c r="F21" s="110"/>
      <c r="G21" s="110"/>
      <c r="H21" s="110"/>
      <c r="I21" s="106" t="s">
        <v>30</v>
      </c>
      <c r="J21" s="107" t="s">
        <v>5</v>
      </c>
      <c r="K21" s="113"/>
    </row>
    <row r="22" spans="2:11" s="114" customFormat="1" ht="6.95" customHeight="1">
      <c r="B22" s="109"/>
      <c r="C22" s="110"/>
      <c r="D22" s="110"/>
      <c r="E22" s="110"/>
      <c r="F22" s="110"/>
      <c r="G22" s="110"/>
      <c r="H22" s="110"/>
      <c r="I22" s="110"/>
      <c r="J22" s="110"/>
      <c r="K22" s="113"/>
    </row>
    <row r="23" spans="2:11" s="114" customFormat="1" ht="14.45" customHeight="1">
      <c r="B23" s="109"/>
      <c r="C23" s="110"/>
      <c r="D23" s="106" t="s">
        <v>36</v>
      </c>
      <c r="E23" s="110"/>
      <c r="F23" s="110"/>
      <c r="G23" s="110"/>
      <c r="H23" s="110"/>
      <c r="I23" s="110"/>
      <c r="J23" s="110"/>
      <c r="K23" s="113"/>
    </row>
    <row r="24" spans="2:11" s="225" customFormat="1" ht="128.25" customHeight="1">
      <c r="B24" s="222"/>
      <c r="C24" s="223"/>
      <c r="D24" s="223"/>
      <c r="E24" s="202" t="s">
        <v>100</v>
      </c>
      <c r="F24" s="202"/>
      <c r="G24" s="202"/>
      <c r="H24" s="202"/>
      <c r="I24" s="223"/>
      <c r="J24" s="223"/>
      <c r="K24" s="224"/>
    </row>
    <row r="25" spans="2:11" s="114" customFormat="1" ht="6.95" customHeight="1">
      <c r="B25" s="109"/>
      <c r="C25" s="110"/>
      <c r="D25" s="110"/>
      <c r="E25" s="110"/>
      <c r="F25" s="110"/>
      <c r="G25" s="110"/>
      <c r="H25" s="110"/>
      <c r="I25" s="110"/>
      <c r="J25" s="110"/>
      <c r="K25" s="113"/>
    </row>
    <row r="26" spans="2:11" s="114" customFormat="1" ht="6.95" customHeight="1">
      <c r="B26" s="109"/>
      <c r="C26" s="110"/>
      <c r="D26" s="140"/>
      <c r="E26" s="140"/>
      <c r="F26" s="140"/>
      <c r="G26" s="140"/>
      <c r="H26" s="140"/>
      <c r="I26" s="140"/>
      <c r="J26" s="140"/>
      <c r="K26" s="226"/>
    </row>
    <row r="27" spans="2:11" s="114" customFormat="1" ht="25.35" customHeight="1">
      <c r="B27" s="109"/>
      <c r="C27" s="110"/>
      <c r="D27" s="227" t="s">
        <v>37</v>
      </c>
      <c r="E27" s="110"/>
      <c r="F27" s="110"/>
      <c r="G27" s="110"/>
      <c r="H27" s="110"/>
      <c r="I27" s="110"/>
      <c r="J27" s="228">
        <f>ROUND(J92,2)</f>
        <v>0</v>
      </c>
      <c r="K27" s="113"/>
    </row>
    <row r="28" spans="2:11" s="114" customFormat="1" ht="6.95" customHeight="1">
      <c r="B28" s="109"/>
      <c r="C28" s="110"/>
      <c r="D28" s="140"/>
      <c r="E28" s="140"/>
      <c r="F28" s="140"/>
      <c r="G28" s="140"/>
      <c r="H28" s="140"/>
      <c r="I28" s="140"/>
      <c r="J28" s="140"/>
      <c r="K28" s="226"/>
    </row>
    <row r="29" spans="2:11" s="114" customFormat="1" ht="14.45" customHeight="1">
      <c r="B29" s="109"/>
      <c r="C29" s="110"/>
      <c r="D29" s="110"/>
      <c r="E29" s="110"/>
      <c r="F29" s="115" t="s">
        <v>39</v>
      </c>
      <c r="G29" s="110"/>
      <c r="H29" s="110"/>
      <c r="I29" s="115" t="s">
        <v>38</v>
      </c>
      <c r="J29" s="115" t="s">
        <v>40</v>
      </c>
      <c r="K29" s="113"/>
    </row>
    <row r="30" spans="2:11" s="114" customFormat="1" ht="14.45" customHeight="1">
      <c r="B30" s="109"/>
      <c r="C30" s="110"/>
      <c r="D30" s="142" t="s">
        <v>41</v>
      </c>
      <c r="E30" s="142" t="s">
        <v>42</v>
      </c>
      <c r="F30" s="229">
        <f>ROUND(SUM(BE92:BE403), 2)</f>
        <v>0</v>
      </c>
      <c r="G30" s="110"/>
      <c r="H30" s="110"/>
      <c r="I30" s="230">
        <v>0.21</v>
      </c>
      <c r="J30" s="229">
        <f>ROUND(ROUND((SUM(BE92:BE403)), 2)*I30, 2)</f>
        <v>0</v>
      </c>
      <c r="K30" s="113"/>
    </row>
    <row r="31" spans="2:11" s="114" customFormat="1" ht="14.45" customHeight="1">
      <c r="B31" s="109"/>
      <c r="C31" s="110"/>
      <c r="D31" s="110"/>
      <c r="E31" s="142" t="s">
        <v>43</v>
      </c>
      <c r="F31" s="229">
        <f>ROUND(SUM(BF92:BF403), 2)</f>
        <v>0</v>
      </c>
      <c r="G31" s="110"/>
      <c r="H31" s="110"/>
      <c r="I31" s="230">
        <v>0.15</v>
      </c>
      <c r="J31" s="229">
        <f>ROUND(ROUND((SUM(BF92:BF403)), 2)*I31, 2)</f>
        <v>0</v>
      </c>
      <c r="K31" s="113"/>
    </row>
    <row r="32" spans="2:11" s="114" customFormat="1" ht="14.45" hidden="1" customHeight="1">
      <c r="B32" s="109"/>
      <c r="C32" s="110"/>
      <c r="D32" s="110"/>
      <c r="E32" s="142" t="s">
        <v>44</v>
      </c>
      <c r="F32" s="229">
        <f>ROUND(SUM(BG92:BG403), 2)</f>
        <v>0</v>
      </c>
      <c r="G32" s="110"/>
      <c r="H32" s="110"/>
      <c r="I32" s="230">
        <v>0.21</v>
      </c>
      <c r="J32" s="229">
        <v>0</v>
      </c>
      <c r="K32" s="113"/>
    </row>
    <row r="33" spans="2:11" s="114" customFormat="1" ht="14.45" hidden="1" customHeight="1">
      <c r="B33" s="109"/>
      <c r="C33" s="110"/>
      <c r="D33" s="110"/>
      <c r="E33" s="142" t="s">
        <v>45</v>
      </c>
      <c r="F33" s="229">
        <f>ROUND(SUM(BH92:BH403), 2)</f>
        <v>0</v>
      </c>
      <c r="G33" s="110"/>
      <c r="H33" s="110"/>
      <c r="I33" s="230">
        <v>0.15</v>
      </c>
      <c r="J33" s="229">
        <v>0</v>
      </c>
      <c r="K33" s="113"/>
    </row>
    <row r="34" spans="2:11" s="114" customFormat="1" ht="14.45" hidden="1" customHeight="1">
      <c r="B34" s="109"/>
      <c r="C34" s="110"/>
      <c r="D34" s="110"/>
      <c r="E34" s="142" t="s">
        <v>46</v>
      </c>
      <c r="F34" s="229">
        <f>ROUND(SUM(BI92:BI403), 2)</f>
        <v>0</v>
      </c>
      <c r="G34" s="110"/>
      <c r="H34" s="110"/>
      <c r="I34" s="230">
        <v>0</v>
      </c>
      <c r="J34" s="229">
        <v>0</v>
      </c>
      <c r="K34" s="113"/>
    </row>
    <row r="35" spans="2:11" s="114" customFormat="1" ht="6.95" customHeight="1">
      <c r="B35" s="109"/>
      <c r="C35" s="110"/>
      <c r="D35" s="110"/>
      <c r="E35" s="110"/>
      <c r="F35" s="110"/>
      <c r="G35" s="110"/>
      <c r="H35" s="110"/>
      <c r="I35" s="110"/>
      <c r="J35" s="110"/>
      <c r="K35" s="113"/>
    </row>
    <row r="36" spans="2:11" s="114" customFormat="1" ht="25.35" customHeight="1">
      <c r="B36" s="109"/>
      <c r="C36" s="231"/>
      <c r="D36" s="232" t="s">
        <v>47</v>
      </c>
      <c r="E36" s="144"/>
      <c r="F36" s="144"/>
      <c r="G36" s="233" t="s">
        <v>48</v>
      </c>
      <c r="H36" s="234" t="s">
        <v>49</v>
      </c>
      <c r="I36" s="144"/>
      <c r="J36" s="235">
        <f>SUM(J27:J34)</f>
        <v>0</v>
      </c>
      <c r="K36" s="236"/>
    </row>
    <row r="37" spans="2:11" s="114" customFormat="1" ht="14.45" customHeight="1">
      <c r="B37" s="126"/>
      <c r="C37" s="127"/>
      <c r="D37" s="127"/>
      <c r="E37" s="127"/>
      <c r="F37" s="127"/>
      <c r="G37" s="127"/>
      <c r="H37" s="127"/>
      <c r="I37" s="127"/>
      <c r="J37" s="127"/>
      <c r="K37" s="128"/>
    </row>
    <row r="41" spans="2:11" s="114" customFormat="1" ht="6.95" customHeight="1">
      <c r="B41" s="129"/>
      <c r="C41" s="130"/>
      <c r="D41" s="130"/>
      <c r="E41" s="130"/>
      <c r="F41" s="130"/>
      <c r="G41" s="130"/>
      <c r="H41" s="130"/>
      <c r="I41" s="130"/>
      <c r="J41" s="130"/>
      <c r="K41" s="237"/>
    </row>
    <row r="42" spans="2:11" s="114" customFormat="1" ht="36.950000000000003" customHeight="1">
      <c r="B42" s="109"/>
      <c r="C42" s="99" t="s">
        <v>101</v>
      </c>
      <c r="D42" s="110"/>
      <c r="E42" s="110"/>
      <c r="F42" s="110"/>
      <c r="G42" s="110"/>
      <c r="H42" s="110"/>
      <c r="I42" s="110"/>
      <c r="J42" s="110"/>
      <c r="K42" s="113"/>
    </row>
    <row r="43" spans="2:11" s="114" customFormat="1" ht="6.95" customHeight="1">
      <c r="B43" s="109"/>
      <c r="C43" s="110"/>
      <c r="D43" s="110"/>
      <c r="E43" s="110"/>
      <c r="F43" s="110"/>
      <c r="G43" s="110"/>
      <c r="H43" s="110"/>
      <c r="I43" s="110"/>
      <c r="J43" s="110"/>
      <c r="K43" s="113"/>
    </row>
    <row r="44" spans="2:11" s="114" customFormat="1" ht="14.45" customHeight="1">
      <c r="B44" s="109"/>
      <c r="C44" s="106" t="s">
        <v>19</v>
      </c>
      <c r="D44" s="110"/>
      <c r="E44" s="110"/>
      <c r="F44" s="110"/>
      <c r="G44" s="110"/>
      <c r="H44" s="110"/>
      <c r="I44" s="110"/>
      <c r="J44" s="110"/>
      <c r="K44" s="113"/>
    </row>
    <row r="45" spans="2:11" s="114" customFormat="1" ht="16.5" customHeight="1">
      <c r="B45" s="109"/>
      <c r="C45" s="110"/>
      <c r="D45" s="110"/>
      <c r="E45" s="217" t="str">
        <f>E7</f>
        <v>STAVEBNÍ ÚPRAVY A PŘÍSTAVBA OBJEKTU ul. Švermova č.p.100</v>
      </c>
      <c r="F45" s="218"/>
      <c r="G45" s="218"/>
      <c r="H45" s="218"/>
      <c r="I45" s="110"/>
      <c r="J45" s="110"/>
      <c r="K45" s="113"/>
    </row>
    <row r="46" spans="2:11" s="114" customFormat="1" ht="14.45" customHeight="1">
      <c r="B46" s="109"/>
      <c r="C46" s="106" t="s">
        <v>98</v>
      </c>
      <c r="D46" s="110"/>
      <c r="E46" s="110"/>
      <c r="F46" s="110"/>
      <c r="G46" s="110"/>
      <c r="H46" s="110"/>
      <c r="I46" s="110"/>
      <c r="J46" s="110"/>
      <c r="K46" s="113"/>
    </row>
    <row r="47" spans="2:11" s="114" customFormat="1" ht="17.25" customHeight="1">
      <c r="B47" s="109"/>
      <c r="C47" s="110"/>
      <c r="D47" s="110"/>
      <c r="E47" s="219" t="str">
        <f>E9</f>
        <v>D.1.4.B - vytápění</v>
      </c>
      <c r="F47" s="220"/>
      <c r="G47" s="220"/>
      <c r="H47" s="220"/>
      <c r="I47" s="110"/>
      <c r="J47" s="110"/>
      <c r="K47" s="113"/>
    </row>
    <row r="48" spans="2:11" s="114" customFormat="1" ht="6.95" customHeight="1">
      <c r="B48" s="109"/>
      <c r="C48" s="110"/>
      <c r="D48" s="110"/>
      <c r="E48" s="110"/>
      <c r="F48" s="110"/>
      <c r="G48" s="110"/>
      <c r="H48" s="110"/>
      <c r="I48" s="110"/>
      <c r="J48" s="110"/>
      <c r="K48" s="113"/>
    </row>
    <row r="49" spans="2:47" s="114" customFormat="1" ht="18" customHeight="1">
      <c r="B49" s="109"/>
      <c r="C49" s="106" t="s">
        <v>23</v>
      </c>
      <c r="D49" s="110"/>
      <c r="E49" s="110"/>
      <c r="F49" s="107" t="str">
        <f>F12</f>
        <v>p.p.č. 35, 32/1 a 34/1 k.ú. Ostašov u Liberce</v>
      </c>
      <c r="G49" s="110"/>
      <c r="H49" s="110"/>
      <c r="I49" s="106" t="s">
        <v>25</v>
      </c>
      <c r="J49" s="221" t="str">
        <f>IF(J12="","",J12)</f>
        <v>3. 9. 2018</v>
      </c>
      <c r="K49" s="113"/>
    </row>
    <row r="50" spans="2:47" s="114" customFormat="1" ht="6.95" customHeight="1">
      <c r="B50" s="109"/>
      <c r="C50" s="110"/>
      <c r="D50" s="110"/>
      <c r="E50" s="110"/>
      <c r="F50" s="110"/>
      <c r="G50" s="110"/>
      <c r="H50" s="110"/>
      <c r="I50" s="110"/>
      <c r="J50" s="110"/>
      <c r="K50" s="113"/>
    </row>
    <row r="51" spans="2:47" s="114" customFormat="1" ht="15">
      <c r="B51" s="109"/>
      <c r="C51" s="106" t="s">
        <v>27</v>
      </c>
      <c r="D51" s="110"/>
      <c r="E51" s="110"/>
      <c r="F51" s="107" t="str">
        <f>E15</f>
        <v xml:space="preserve">Statutární město Liberec </v>
      </c>
      <c r="G51" s="110"/>
      <c r="H51" s="110"/>
      <c r="I51" s="106" t="s">
        <v>33</v>
      </c>
      <c r="J51" s="202" t="str">
        <f>E21</f>
        <v>FS Vision, s.r.o., EnergySim s.r.o.</v>
      </c>
      <c r="K51" s="113"/>
    </row>
    <row r="52" spans="2:47" s="114" customFormat="1" ht="14.45" customHeight="1">
      <c r="B52" s="109"/>
      <c r="C52" s="106" t="s">
        <v>31</v>
      </c>
      <c r="D52" s="110"/>
      <c r="E52" s="110"/>
      <c r="F52" s="107" t="str">
        <f>IF(E18="","",E18)</f>
        <v/>
      </c>
      <c r="G52" s="110"/>
      <c r="H52" s="110"/>
      <c r="I52" s="110"/>
      <c r="J52" s="238"/>
      <c r="K52" s="113"/>
    </row>
    <row r="53" spans="2:47" s="114" customFormat="1" ht="10.35" customHeight="1">
      <c r="B53" s="109"/>
      <c r="C53" s="110"/>
      <c r="D53" s="110"/>
      <c r="E53" s="110"/>
      <c r="F53" s="110"/>
      <c r="G53" s="110"/>
      <c r="H53" s="110"/>
      <c r="I53" s="110"/>
      <c r="J53" s="110"/>
      <c r="K53" s="113"/>
    </row>
    <row r="54" spans="2:47" s="114" customFormat="1" ht="29.25" customHeight="1">
      <c r="B54" s="109"/>
      <c r="C54" s="239" t="s">
        <v>102</v>
      </c>
      <c r="D54" s="231"/>
      <c r="E54" s="231"/>
      <c r="F54" s="231"/>
      <c r="G54" s="231"/>
      <c r="H54" s="231"/>
      <c r="I54" s="231"/>
      <c r="J54" s="240" t="s">
        <v>103</v>
      </c>
      <c r="K54" s="241"/>
    </row>
    <row r="55" spans="2:47" s="114" customFormat="1" ht="10.35" customHeight="1">
      <c r="B55" s="109"/>
      <c r="C55" s="110"/>
      <c r="D55" s="110"/>
      <c r="E55" s="110"/>
      <c r="F55" s="110"/>
      <c r="G55" s="110"/>
      <c r="H55" s="110"/>
      <c r="I55" s="110"/>
      <c r="J55" s="110"/>
      <c r="K55" s="113"/>
    </row>
    <row r="56" spans="2:47" s="114" customFormat="1" ht="29.25" customHeight="1">
      <c r="B56" s="109"/>
      <c r="C56" s="242" t="s">
        <v>104</v>
      </c>
      <c r="D56" s="110"/>
      <c r="E56" s="110"/>
      <c r="F56" s="110"/>
      <c r="G56" s="110"/>
      <c r="H56" s="110"/>
      <c r="I56" s="110"/>
      <c r="J56" s="228">
        <f>J92</f>
        <v>0</v>
      </c>
      <c r="K56" s="113"/>
      <c r="AU56" s="93" t="s">
        <v>105</v>
      </c>
    </row>
    <row r="57" spans="2:47" s="249" customFormat="1" ht="24.95" customHeight="1">
      <c r="B57" s="243"/>
      <c r="C57" s="244"/>
      <c r="D57" s="245" t="s">
        <v>106</v>
      </c>
      <c r="E57" s="246"/>
      <c r="F57" s="246"/>
      <c r="G57" s="246"/>
      <c r="H57" s="246"/>
      <c r="I57" s="246"/>
      <c r="J57" s="247">
        <f>J93</f>
        <v>0</v>
      </c>
      <c r="K57" s="248"/>
    </row>
    <row r="58" spans="2:47" s="256" customFormat="1" ht="19.899999999999999" customHeight="1">
      <c r="B58" s="250"/>
      <c r="C58" s="251"/>
      <c r="D58" s="252" t="s">
        <v>107</v>
      </c>
      <c r="E58" s="253"/>
      <c r="F58" s="253"/>
      <c r="G58" s="253"/>
      <c r="H58" s="253"/>
      <c r="I58" s="253"/>
      <c r="J58" s="254">
        <f>J94</f>
        <v>0</v>
      </c>
      <c r="K58" s="255"/>
    </row>
    <row r="59" spans="2:47" s="256" customFormat="1" ht="19.899999999999999" customHeight="1">
      <c r="B59" s="250"/>
      <c r="C59" s="251"/>
      <c r="D59" s="252" t="s">
        <v>108</v>
      </c>
      <c r="E59" s="253"/>
      <c r="F59" s="253"/>
      <c r="G59" s="253"/>
      <c r="H59" s="253"/>
      <c r="I59" s="253"/>
      <c r="J59" s="254">
        <f>J146</f>
        <v>0</v>
      </c>
      <c r="K59" s="255"/>
    </row>
    <row r="60" spans="2:47" s="256" customFormat="1" ht="19.899999999999999" customHeight="1">
      <c r="B60" s="250"/>
      <c r="C60" s="251"/>
      <c r="D60" s="252" t="s">
        <v>109</v>
      </c>
      <c r="E60" s="253"/>
      <c r="F60" s="253"/>
      <c r="G60" s="253"/>
      <c r="H60" s="253"/>
      <c r="I60" s="253"/>
      <c r="J60" s="254">
        <f>J150</f>
        <v>0</v>
      </c>
      <c r="K60" s="255"/>
    </row>
    <row r="61" spans="2:47" s="249" customFormat="1" ht="24.95" customHeight="1">
      <c r="B61" s="243"/>
      <c r="C61" s="244"/>
      <c r="D61" s="245" t="s">
        <v>110</v>
      </c>
      <c r="E61" s="246"/>
      <c r="F61" s="246"/>
      <c r="G61" s="246"/>
      <c r="H61" s="246"/>
      <c r="I61" s="246"/>
      <c r="J61" s="247">
        <f>J155</f>
        <v>0</v>
      </c>
      <c r="K61" s="248"/>
    </row>
    <row r="62" spans="2:47" s="256" customFormat="1" ht="19.899999999999999" customHeight="1">
      <c r="B62" s="250"/>
      <c r="C62" s="251"/>
      <c r="D62" s="252" t="s">
        <v>111</v>
      </c>
      <c r="E62" s="253"/>
      <c r="F62" s="253"/>
      <c r="G62" s="253"/>
      <c r="H62" s="253"/>
      <c r="I62" s="253"/>
      <c r="J62" s="254">
        <f>J156</f>
        <v>0</v>
      </c>
      <c r="K62" s="255"/>
    </row>
    <row r="63" spans="2:47" s="256" customFormat="1" ht="19.899999999999999" customHeight="1">
      <c r="B63" s="250"/>
      <c r="C63" s="251"/>
      <c r="D63" s="252" t="s">
        <v>112</v>
      </c>
      <c r="E63" s="253"/>
      <c r="F63" s="253"/>
      <c r="G63" s="253"/>
      <c r="H63" s="253"/>
      <c r="I63" s="253"/>
      <c r="J63" s="254">
        <f>J179</f>
        <v>0</v>
      </c>
      <c r="K63" s="255"/>
    </row>
    <row r="64" spans="2:47" s="256" customFormat="1" ht="19.899999999999999" customHeight="1">
      <c r="B64" s="250"/>
      <c r="C64" s="251"/>
      <c r="D64" s="252" t="s">
        <v>113</v>
      </c>
      <c r="E64" s="253"/>
      <c r="F64" s="253"/>
      <c r="G64" s="253"/>
      <c r="H64" s="253"/>
      <c r="I64" s="253"/>
      <c r="J64" s="254">
        <f>J182</f>
        <v>0</v>
      </c>
      <c r="K64" s="255"/>
    </row>
    <row r="65" spans="2:12" s="256" customFormat="1" ht="19.899999999999999" customHeight="1">
      <c r="B65" s="250"/>
      <c r="C65" s="251"/>
      <c r="D65" s="252" t="s">
        <v>114</v>
      </c>
      <c r="E65" s="253"/>
      <c r="F65" s="253"/>
      <c r="G65" s="253"/>
      <c r="H65" s="253"/>
      <c r="I65" s="253"/>
      <c r="J65" s="254">
        <f>J189</f>
        <v>0</v>
      </c>
      <c r="K65" s="255"/>
    </row>
    <row r="66" spans="2:12" s="256" customFormat="1" ht="19.899999999999999" customHeight="1">
      <c r="B66" s="250"/>
      <c r="C66" s="251"/>
      <c r="D66" s="252" t="s">
        <v>115</v>
      </c>
      <c r="E66" s="253"/>
      <c r="F66" s="253"/>
      <c r="G66" s="253"/>
      <c r="H66" s="253"/>
      <c r="I66" s="253"/>
      <c r="J66" s="254">
        <f>J237</f>
        <v>0</v>
      </c>
      <c r="K66" s="255"/>
    </row>
    <row r="67" spans="2:12" s="256" customFormat="1" ht="19.899999999999999" customHeight="1">
      <c r="B67" s="250"/>
      <c r="C67" s="251"/>
      <c r="D67" s="252" t="s">
        <v>116</v>
      </c>
      <c r="E67" s="253"/>
      <c r="F67" s="253"/>
      <c r="G67" s="253"/>
      <c r="H67" s="253"/>
      <c r="I67" s="253"/>
      <c r="J67" s="254">
        <f>J280</f>
        <v>0</v>
      </c>
      <c r="K67" s="255"/>
    </row>
    <row r="68" spans="2:12" s="256" customFormat="1" ht="19.899999999999999" customHeight="1">
      <c r="B68" s="250"/>
      <c r="C68" s="251"/>
      <c r="D68" s="252" t="s">
        <v>117</v>
      </c>
      <c r="E68" s="253"/>
      <c r="F68" s="253"/>
      <c r="G68" s="253"/>
      <c r="H68" s="253"/>
      <c r="I68" s="253"/>
      <c r="J68" s="254">
        <f>J349</f>
        <v>0</v>
      </c>
      <c r="K68" s="255"/>
    </row>
    <row r="69" spans="2:12" s="249" customFormat="1" ht="24.95" customHeight="1">
      <c r="B69" s="243"/>
      <c r="C69" s="244"/>
      <c r="D69" s="245" t="s">
        <v>118</v>
      </c>
      <c r="E69" s="246"/>
      <c r="F69" s="246"/>
      <c r="G69" s="246"/>
      <c r="H69" s="246"/>
      <c r="I69" s="246"/>
      <c r="J69" s="247">
        <f>J392</f>
        <v>0</v>
      </c>
      <c r="K69" s="248"/>
    </row>
    <row r="70" spans="2:12" s="249" customFormat="1" ht="24.95" customHeight="1">
      <c r="B70" s="243"/>
      <c r="C70" s="244"/>
      <c r="D70" s="245" t="s">
        <v>119</v>
      </c>
      <c r="E70" s="246"/>
      <c r="F70" s="246"/>
      <c r="G70" s="246"/>
      <c r="H70" s="246"/>
      <c r="I70" s="246"/>
      <c r="J70" s="247">
        <f>J397</f>
        <v>0</v>
      </c>
      <c r="K70" s="248"/>
    </row>
    <row r="71" spans="2:12" s="256" customFormat="1" ht="19.899999999999999" customHeight="1">
      <c r="B71" s="250"/>
      <c r="C71" s="251"/>
      <c r="D71" s="252" t="s">
        <v>120</v>
      </c>
      <c r="E71" s="253"/>
      <c r="F71" s="253"/>
      <c r="G71" s="253"/>
      <c r="H71" s="253"/>
      <c r="I71" s="253"/>
      <c r="J71" s="254">
        <f>J398</f>
        <v>0</v>
      </c>
      <c r="K71" s="255"/>
    </row>
    <row r="72" spans="2:12" s="256" customFormat="1" ht="19.899999999999999" customHeight="1">
      <c r="B72" s="250"/>
      <c r="C72" s="251"/>
      <c r="D72" s="252" t="s">
        <v>121</v>
      </c>
      <c r="E72" s="253"/>
      <c r="F72" s="253"/>
      <c r="G72" s="253"/>
      <c r="H72" s="253"/>
      <c r="I72" s="253"/>
      <c r="J72" s="254">
        <f>J401</f>
        <v>0</v>
      </c>
      <c r="K72" s="255"/>
    </row>
    <row r="73" spans="2:12" s="114" customFormat="1" ht="21.75" customHeight="1">
      <c r="B73" s="109"/>
      <c r="C73" s="110"/>
      <c r="D73" s="110"/>
      <c r="E73" s="110"/>
      <c r="F73" s="110"/>
      <c r="G73" s="110"/>
      <c r="H73" s="110"/>
      <c r="I73" s="110"/>
      <c r="J73" s="110"/>
      <c r="K73" s="113"/>
    </row>
    <row r="74" spans="2:12" s="114" customFormat="1" ht="6.95" customHeight="1">
      <c r="B74" s="126"/>
      <c r="C74" s="127"/>
      <c r="D74" s="127"/>
      <c r="E74" s="127"/>
      <c r="F74" s="127"/>
      <c r="G74" s="127"/>
      <c r="H74" s="127"/>
      <c r="I74" s="127"/>
      <c r="J74" s="127"/>
      <c r="K74" s="128"/>
    </row>
    <row r="78" spans="2:12" s="114" customFormat="1" ht="6.95" customHeight="1">
      <c r="B78" s="129"/>
      <c r="C78" s="130"/>
      <c r="D78" s="130"/>
      <c r="E78" s="130"/>
      <c r="F78" s="130"/>
      <c r="G78" s="130"/>
      <c r="H78" s="130"/>
      <c r="I78" s="130"/>
      <c r="J78" s="130"/>
      <c r="K78" s="130"/>
      <c r="L78" s="109"/>
    </row>
    <row r="79" spans="2:12" s="114" customFormat="1" ht="36.950000000000003" customHeight="1">
      <c r="B79" s="109"/>
      <c r="C79" s="131" t="s">
        <v>122</v>
      </c>
      <c r="L79" s="109"/>
    </row>
    <row r="80" spans="2:12" s="114" customFormat="1" ht="6.95" customHeight="1">
      <c r="B80" s="109"/>
      <c r="L80" s="109"/>
    </row>
    <row r="81" spans="2:65" s="114" customFormat="1" ht="14.45" customHeight="1">
      <c r="B81" s="109"/>
      <c r="C81" s="133" t="s">
        <v>19</v>
      </c>
      <c r="L81" s="109"/>
    </row>
    <row r="82" spans="2:65" s="114" customFormat="1" ht="16.5" customHeight="1">
      <c r="B82" s="109"/>
      <c r="E82" s="257" t="str">
        <f>E7</f>
        <v>STAVEBNÍ ÚPRAVY A PŘÍSTAVBA OBJEKTU ul. Švermova č.p.100</v>
      </c>
      <c r="F82" s="258"/>
      <c r="G82" s="258"/>
      <c r="H82" s="258"/>
      <c r="L82" s="109"/>
    </row>
    <row r="83" spans="2:65" s="114" customFormat="1" ht="14.45" customHeight="1">
      <c r="B83" s="109"/>
      <c r="C83" s="133" t="s">
        <v>98</v>
      </c>
      <c r="L83" s="109"/>
    </row>
    <row r="84" spans="2:65" s="114" customFormat="1" ht="17.25" customHeight="1">
      <c r="B84" s="109"/>
      <c r="E84" s="176" t="str">
        <f>E9</f>
        <v>D.1.4.B - vytápění</v>
      </c>
      <c r="F84" s="259"/>
      <c r="G84" s="259"/>
      <c r="H84" s="259"/>
      <c r="L84" s="109"/>
    </row>
    <row r="85" spans="2:65" s="114" customFormat="1" ht="6.95" customHeight="1">
      <c r="B85" s="109"/>
      <c r="L85" s="109"/>
    </row>
    <row r="86" spans="2:65" s="114" customFormat="1" ht="18" customHeight="1">
      <c r="B86" s="109"/>
      <c r="C86" s="133" t="s">
        <v>23</v>
      </c>
      <c r="F86" s="260" t="str">
        <f>F12</f>
        <v>p.p.č. 35, 32/1 a 34/1 k.ú. Ostašov u Liberce</v>
      </c>
      <c r="I86" s="133" t="s">
        <v>25</v>
      </c>
      <c r="J86" s="139" t="str">
        <f>IF(J12="","",J12)</f>
        <v>3. 9. 2018</v>
      </c>
      <c r="L86" s="109"/>
    </row>
    <row r="87" spans="2:65" s="114" customFormat="1" ht="6.95" customHeight="1">
      <c r="B87" s="109"/>
      <c r="L87" s="109"/>
    </row>
    <row r="88" spans="2:65" s="114" customFormat="1" ht="15">
      <c r="B88" s="109"/>
      <c r="C88" s="133" t="s">
        <v>27</v>
      </c>
      <c r="F88" s="260" t="str">
        <f>E15</f>
        <v xml:space="preserve">Statutární město Liberec </v>
      </c>
      <c r="I88" s="133" t="s">
        <v>33</v>
      </c>
      <c r="J88" s="260" t="str">
        <f>E21</f>
        <v>FS Vision, s.r.o., EnergySim s.r.o.</v>
      </c>
      <c r="L88" s="109"/>
    </row>
    <row r="89" spans="2:65" s="114" customFormat="1" ht="14.45" customHeight="1">
      <c r="B89" s="109"/>
      <c r="C89" s="133" t="s">
        <v>31</v>
      </c>
      <c r="F89" s="260" t="str">
        <f>IF(E18="","",E18)</f>
        <v/>
      </c>
      <c r="L89" s="109"/>
    </row>
    <row r="90" spans="2:65" s="114" customFormat="1" ht="10.35" customHeight="1">
      <c r="B90" s="109"/>
      <c r="L90" s="109"/>
    </row>
    <row r="91" spans="2:65" s="265" customFormat="1" ht="29.25" customHeight="1">
      <c r="B91" s="261"/>
      <c r="C91" s="262" t="s">
        <v>123</v>
      </c>
      <c r="D91" s="263" t="s">
        <v>56</v>
      </c>
      <c r="E91" s="263" t="s">
        <v>52</v>
      </c>
      <c r="F91" s="263" t="s">
        <v>124</v>
      </c>
      <c r="G91" s="263" t="s">
        <v>125</v>
      </c>
      <c r="H91" s="263" t="s">
        <v>126</v>
      </c>
      <c r="I91" s="263" t="s">
        <v>127</v>
      </c>
      <c r="J91" s="263" t="s">
        <v>103</v>
      </c>
      <c r="K91" s="264" t="s">
        <v>128</v>
      </c>
      <c r="L91" s="261"/>
      <c r="M91" s="146" t="s">
        <v>129</v>
      </c>
      <c r="N91" s="147" t="s">
        <v>41</v>
      </c>
      <c r="O91" s="147" t="s">
        <v>130</v>
      </c>
      <c r="P91" s="147" t="s">
        <v>131</v>
      </c>
      <c r="Q91" s="147" t="s">
        <v>132</v>
      </c>
      <c r="R91" s="147" t="s">
        <v>133</v>
      </c>
      <c r="S91" s="147" t="s">
        <v>134</v>
      </c>
      <c r="T91" s="148" t="s">
        <v>135</v>
      </c>
    </row>
    <row r="92" spans="2:65" s="114" customFormat="1" ht="29.25" customHeight="1">
      <c r="B92" s="109"/>
      <c r="C92" s="150" t="s">
        <v>104</v>
      </c>
      <c r="J92" s="266">
        <f>BK92</f>
        <v>0</v>
      </c>
      <c r="L92" s="109"/>
      <c r="M92" s="149"/>
      <c r="N92" s="140"/>
      <c r="O92" s="140"/>
      <c r="P92" s="267">
        <f>P93+P155+P392+P397</f>
        <v>0</v>
      </c>
      <c r="Q92" s="140"/>
      <c r="R92" s="267">
        <f>R93+R155+R392+R397</f>
        <v>6.391449999999999</v>
      </c>
      <c r="S92" s="140"/>
      <c r="T92" s="268">
        <f>T93+T155+T392+T397</f>
        <v>0.29128999999999999</v>
      </c>
      <c r="AT92" s="93" t="s">
        <v>70</v>
      </c>
      <c r="AU92" s="93" t="s">
        <v>105</v>
      </c>
      <c r="BK92" s="269">
        <f>BK93+BK155+BK392+BK397</f>
        <v>0</v>
      </c>
    </row>
    <row r="93" spans="2:65" s="271" customFormat="1" ht="37.35" customHeight="1">
      <c r="B93" s="270"/>
      <c r="D93" s="272" t="s">
        <v>70</v>
      </c>
      <c r="E93" s="273" t="s">
        <v>136</v>
      </c>
      <c r="F93" s="273" t="s">
        <v>137</v>
      </c>
      <c r="J93" s="274">
        <f>BK93</f>
        <v>0</v>
      </c>
      <c r="L93" s="270"/>
      <c r="M93" s="275"/>
      <c r="N93" s="276"/>
      <c r="O93" s="276"/>
      <c r="P93" s="277">
        <f>P94+P146+P150</f>
        <v>0</v>
      </c>
      <c r="Q93" s="276"/>
      <c r="R93" s="277">
        <f>R94+R146+R150</f>
        <v>1.3600000000000001E-3</v>
      </c>
      <c r="S93" s="276"/>
      <c r="T93" s="278">
        <f>T94+T146+T150</f>
        <v>1.6E-2</v>
      </c>
      <c r="AR93" s="272" t="s">
        <v>79</v>
      </c>
      <c r="AT93" s="279" t="s">
        <v>70</v>
      </c>
      <c r="AU93" s="279" t="s">
        <v>71</v>
      </c>
      <c r="AY93" s="272" t="s">
        <v>138</v>
      </c>
      <c r="BK93" s="280">
        <f>BK94+BK146+BK150</f>
        <v>0</v>
      </c>
    </row>
    <row r="94" spans="2:65" s="271" customFormat="1" ht="19.899999999999999" customHeight="1">
      <c r="B94" s="270"/>
      <c r="D94" s="272" t="s">
        <v>70</v>
      </c>
      <c r="E94" s="281" t="s">
        <v>79</v>
      </c>
      <c r="F94" s="281" t="s">
        <v>139</v>
      </c>
      <c r="J94" s="282">
        <f>BK94</f>
        <v>0</v>
      </c>
      <c r="L94" s="270"/>
      <c r="M94" s="275"/>
      <c r="N94" s="276"/>
      <c r="O94" s="276"/>
      <c r="P94" s="277">
        <f>SUM(P95:P145)</f>
        <v>0</v>
      </c>
      <c r="Q94" s="276"/>
      <c r="R94" s="277">
        <f>SUM(R95:R145)</f>
        <v>0</v>
      </c>
      <c r="S94" s="276"/>
      <c r="T94" s="278">
        <f>SUM(T95:T145)</f>
        <v>0</v>
      </c>
      <c r="AR94" s="272" t="s">
        <v>79</v>
      </c>
      <c r="AT94" s="279" t="s">
        <v>70</v>
      </c>
      <c r="AU94" s="279" t="s">
        <v>79</v>
      </c>
      <c r="AY94" s="272" t="s">
        <v>138</v>
      </c>
      <c r="BK94" s="280">
        <f>SUM(BK95:BK145)</f>
        <v>0</v>
      </c>
    </row>
    <row r="95" spans="2:65" s="114" customFormat="1" ht="16.5" customHeight="1">
      <c r="B95" s="109"/>
      <c r="C95" s="283" t="s">
        <v>79</v>
      </c>
      <c r="D95" s="283" t="s">
        <v>140</v>
      </c>
      <c r="E95" s="284" t="s">
        <v>141</v>
      </c>
      <c r="F95" s="285" t="s">
        <v>142</v>
      </c>
      <c r="G95" s="286" t="s">
        <v>143</v>
      </c>
      <c r="H95" s="287">
        <v>28.16</v>
      </c>
      <c r="I95" s="8"/>
      <c r="J95" s="288">
        <f>ROUND(I95*H95,2)</f>
        <v>0</v>
      </c>
      <c r="K95" s="285" t="s">
        <v>144</v>
      </c>
      <c r="L95" s="109"/>
      <c r="M95" s="289" t="s">
        <v>5</v>
      </c>
      <c r="N95" s="290" t="s">
        <v>42</v>
      </c>
      <c r="O95" s="110"/>
      <c r="P95" s="291">
        <f>O95*H95</f>
        <v>0</v>
      </c>
      <c r="Q95" s="291">
        <v>0</v>
      </c>
      <c r="R95" s="291">
        <f>Q95*H95</f>
        <v>0</v>
      </c>
      <c r="S95" s="291">
        <v>0</v>
      </c>
      <c r="T95" s="292">
        <f>S95*H95</f>
        <v>0</v>
      </c>
      <c r="AR95" s="93" t="s">
        <v>145</v>
      </c>
      <c r="AT95" s="93" t="s">
        <v>140</v>
      </c>
      <c r="AU95" s="93" t="s">
        <v>81</v>
      </c>
      <c r="AY95" s="93" t="s">
        <v>138</v>
      </c>
      <c r="BE95" s="293">
        <f>IF(N95="základní",J95,0)</f>
        <v>0</v>
      </c>
      <c r="BF95" s="293">
        <f>IF(N95="snížená",J95,0)</f>
        <v>0</v>
      </c>
      <c r="BG95" s="293">
        <f>IF(N95="zákl. přenesená",J95,0)</f>
        <v>0</v>
      </c>
      <c r="BH95" s="293">
        <f>IF(N95="sníž. přenesená",J95,0)</f>
        <v>0</v>
      </c>
      <c r="BI95" s="293">
        <f>IF(N95="nulová",J95,0)</f>
        <v>0</v>
      </c>
      <c r="BJ95" s="93" t="s">
        <v>79</v>
      </c>
      <c r="BK95" s="293">
        <f>ROUND(I95*H95,2)</f>
        <v>0</v>
      </c>
      <c r="BL95" s="93" t="s">
        <v>145</v>
      </c>
      <c r="BM95" s="93" t="s">
        <v>146</v>
      </c>
    </row>
    <row r="96" spans="2:65" s="114" customFormat="1" ht="27">
      <c r="B96" s="109"/>
      <c r="D96" s="294" t="s">
        <v>147</v>
      </c>
      <c r="F96" s="295" t="s">
        <v>148</v>
      </c>
      <c r="L96" s="109"/>
      <c r="M96" s="296"/>
      <c r="N96" s="110"/>
      <c r="O96" s="110"/>
      <c r="P96" s="110"/>
      <c r="Q96" s="110"/>
      <c r="R96" s="110"/>
      <c r="S96" s="110"/>
      <c r="T96" s="143"/>
      <c r="AT96" s="93" t="s">
        <v>147</v>
      </c>
      <c r="AU96" s="93" t="s">
        <v>81</v>
      </c>
    </row>
    <row r="97" spans="2:65" s="298" customFormat="1">
      <c r="B97" s="297"/>
      <c r="D97" s="294" t="s">
        <v>149</v>
      </c>
      <c r="E97" s="299" t="s">
        <v>94</v>
      </c>
      <c r="F97" s="300" t="s">
        <v>150</v>
      </c>
      <c r="H97" s="301">
        <v>28.16</v>
      </c>
      <c r="L97" s="297"/>
      <c r="M97" s="302"/>
      <c r="N97" s="303"/>
      <c r="O97" s="303"/>
      <c r="P97" s="303"/>
      <c r="Q97" s="303"/>
      <c r="R97" s="303"/>
      <c r="S97" s="303"/>
      <c r="T97" s="304"/>
      <c r="AT97" s="299" t="s">
        <v>149</v>
      </c>
      <c r="AU97" s="299" t="s">
        <v>81</v>
      </c>
      <c r="AV97" s="298" t="s">
        <v>81</v>
      </c>
      <c r="AW97" s="298" t="s">
        <v>35</v>
      </c>
      <c r="AX97" s="298" t="s">
        <v>79</v>
      </c>
      <c r="AY97" s="299" t="s">
        <v>138</v>
      </c>
    </row>
    <row r="98" spans="2:65" s="114" customFormat="1" ht="16.5" customHeight="1">
      <c r="B98" s="109"/>
      <c r="C98" s="283" t="s">
        <v>81</v>
      </c>
      <c r="D98" s="283" t="s">
        <v>140</v>
      </c>
      <c r="E98" s="284" t="s">
        <v>151</v>
      </c>
      <c r="F98" s="285" t="s">
        <v>152</v>
      </c>
      <c r="G98" s="286" t="s">
        <v>143</v>
      </c>
      <c r="H98" s="287">
        <v>8.4480000000000004</v>
      </c>
      <c r="I98" s="8"/>
      <c r="J98" s="288">
        <f>ROUND(I98*H98,2)</f>
        <v>0</v>
      </c>
      <c r="K98" s="285" t="s">
        <v>144</v>
      </c>
      <c r="L98" s="109"/>
      <c r="M98" s="289" t="s">
        <v>5</v>
      </c>
      <c r="N98" s="290" t="s">
        <v>42</v>
      </c>
      <c r="O98" s="110"/>
      <c r="P98" s="291">
        <f>O98*H98</f>
        <v>0</v>
      </c>
      <c r="Q98" s="291">
        <v>0</v>
      </c>
      <c r="R98" s="291">
        <f>Q98*H98</f>
        <v>0</v>
      </c>
      <c r="S98" s="291">
        <v>0</v>
      </c>
      <c r="T98" s="292">
        <f>S98*H98</f>
        <v>0</v>
      </c>
      <c r="AR98" s="93" t="s">
        <v>145</v>
      </c>
      <c r="AT98" s="93" t="s">
        <v>140</v>
      </c>
      <c r="AU98" s="93" t="s">
        <v>81</v>
      </c>
      <c r="AY98" s="93" t="s">
        <v>138</v>
      </c>
      <c r="BE98" s="293">
        <f>IF(N98="základní",J98,0)</f>
        <v>0</v>
      </c>
      <c r="BF98" s="293">
        <f>IF(N98="snížená",J98,0)</f>
        <v>0</v>
      </c>
      <c r="BG98" s="293">
        <f>IF(N98="zákl. přenesená",J98,0)</f>
        <v>0</v>
      </c>
      <c r="BH98" s="293">
        <f>IF(N98="sníž. přenesená",J98,0)</f>
        <v>0</v>
      </c>
      <c r="BI98" s="293">
        <f>IF(N98="nulová",J98,0)</f>
        <v>0</v>
      </c>
      <c r="BJ98" s="93" t="s">
        <v>79</v>
      </c>
      <c r="BK98" s="293">
        <f>ROUND(I98*H98,2)</f>
        <v>0</v>
      </c>
      <c r="BL98" s="93" t="s">
        <v>145</v>
      </c>
      <c r="BM98" s="93" t="s">
        <v>153</v>
      </c>
    </row>
    <row r="99" spans="2:65" s="114" customFormat="1" ht="27">
      <c r="B99" s="109"/>
      <c r="D99" s="294" t="s">
        <v>147</v>
      </c>
      <c r="F99" s="295" t="s">
        <v>154</v>
      </c>
      <c r="L99" s="109"/>
      <c r="M99" s="296"/>
      <c r="N99" s="110"/>
      <c r="O99" s="110"/>
      <c r="P99" s="110"/>
      <c r="Q99" s="110"/>
      <c r="R99" s="110"/>
      <c r="S99" s="110"/>
      <c r="T99" s="143"/>
      <c r="AT99" s="93" t="s">
        <v>147</v>
      </c>
      <c r="AU99" s="93" t="s">
        <v>81</v>
      </c>
    </row>
    <row r="100" spans="2:65" s="306" customFormat="1">
      <c r="B100" s="305"/>
      <c r="D100" s="294" t="s">
        <v>149</v>
      </c>
      <c r="E100" s="307" t="s">
        <v>5</v>
      </c>
      <c r="F100" s="308" t="s">
        <v>155</v>
      </c>
      <c r="H100" s="307" t="s">
        <v>5</v>
      </c>
      <c r="L100" s="305"/>
      <c r="M100" s="309"/>
      <c r="N100" s="310"/>
      <c r="O100" s="310"/>
      <c r="P100" s="310"/>
      <c r="Q100" s="310"/>
      <c r="R100" s="310"/>
      <c r="S100" s="310"/>
      <c r="T100" s="311"/>
      <c r="AT100" s="307" t="s">
        <v>149</v>
      </c>
      <c r="AU100" s="307" t="s">
        <v>81</v>
      </c>
      <c r="AV100" s="306" t="s">
        <v>79</v>
      </c>
      <c r="AW100" s="306" t="s">
        <v>35</v>
      </c>
      <c r="AX100" s="306" t="s">
        <v>71</v>
      </c>
      <c r="AY100" s="307" t="s">
        <v>138</v>
      </c>
    </row>
    <row r="101" spans="2:65" s="298" customFormat="1">
      <c r="B101" s="297"/>
      <c r="D101" s="294" t="s">
        <v>149</v>
      </c>
      <c r="E101" s="299" t="s">
        <v>5</v>
      </c>
      <c r="F101" s="300" t="s">
        <v>94</v>
      </c>
      <c r="H101" s="301">
        <v>28.16</v>
      </c>
      <c r="L101" s="297"/>
      <c r="M101" s="302"/>
      <c r="N101" s="303"/>
      <c r="O101" s="303"/>
      <c r="P101" s="303"/>
      <c r="Q101" s="303"/>
      <c r="R101" s="303"/>
      <c r="S101" s="303"/>
      <c r="T101" s="304"/>
      <c r="AT101" s="299" t="s">
        <v>149</v>
      </c>
      <c r="AU101" s="299" t="s">
        <v>81</v>
      </c>
      <c r="AV101" s="298" t="s">
        <v>81</v>
      </c>
      <c r="AW101" s="298" t="s">
        <v>35</v>
      </c>
      <c r="AX101" s="298" t="s">
        <v>79</v>
      </c>
      <c r="AY101" s="299" t="s">
        <v>138</v>
      </c>
    </row>
    <row r="102" spans="2:65" s="298" customFormat="1">
      <c r="B102" s="297"/>
      <c r="D102" s="294" t="s">
        <v>149</v>
      </c>
      <c r="F102" s="300" t="s">
        <v>156</v>
      </c>
      <c r="H102" s="301">
        <v>8.4480000000000004</v>
      </c>
      <c r="L102" s="297"/>
      <c r="M102" s="302"/>
      <c r="N102" s="303"/>
      <c r="O102" s="303"/>
      <c r="P102" s="303"/>
      <c r="Q102" s="303"/>
      <c r="R102" s="303"/>
      <c r="S102" s="303"/>
      <c r="T102" s="304"/>
      <c r="AT102" s="299" t="s">
        <v>149</v>
      </c>
      <c r="AU102" s="299" t="s">
        <v>81</v>
      </c>
      <c r="AV102" s="298" t="s">
        <v>81</v>
      </c>
      <c r="AW102" s="298" t="s">
        <v>6</v>
      </c>
      <c r="AX102" s="298" t="s">
        <v>79</v>
      </c>
      <c r="AY102" s="299" t="s">
        <v>138</v>
      </c>
    </row>
    <row r="103" spans="2:65" s="114" customFormat="1" ht="16.5" customHeight="1">
      <c r="B103" s="109"/>
      <c r="C103" s="283" t="s">
        <v>157</v>
      </c>
      <c r="D103" s="283" t="s">
        <v>140</v>
      </c>
      <c r="E103" s="284" t="s">
        <v>158</v>
      </c>
      <c r="F103" s="285" t="s">
        <v>159</v>
      </c>
      <c r="G103" s="286" t="s">
        <v>143</v>
      </c>
      <c r="H103" s="287">
        <v>28.16</v>
      </c>
      <c r="I103" s="8"/>
      <c r="J103" s="288">
        <f>ROUND(I103*H103,2)</f>
        <v>0</v>
      </c>
      <c r="K103" s="285" t="s">
        <v>144</v>
      </c>
      <c r="L103" s="109"/>
      <c r="M103" s="289" t="s">
        <v>5</v>
      </c>
      <c r="N103" s="290" t="s">
        <v>42</v>
      </c>
      <c r="O103" s="110"/>
      <c r="P103" s="291">
        <f>O103*H103</f>
        <v>0</v>
      </c>
      <c r="Q103" s="291">
        <v>0</v>
      </c>
      <c r="R103" s="291">
        <f>Q103*H103</f>
        <v>0</v>
      </c>
      <c r="S103" s="291">
        <v>0</v>
      </c>
      <c r="T103" s="292">
        <f>S103*H103</f>
        <v>0</v>
      </c>
      <c r="AR103" s="93" t="s">
        <v>145</v>
      </c>
      <c r="AT103" s="93" t="s">
        <v>140</v>
      </c>
      <c r="AU103" s="93" t="s">
        <v>81</v>
      </c>
      <c r="AY103" s="93" t="s">
        <v>138</v>
      </c>
      <c r="BE103" s="293">
        <f>IF(N103="základní",J103,0)</f>
        <v>0</v>
      </c>
      <c r="BF103" s="293">
        <f>IF(N103="snížená",J103,0)</f>
        <v>0</v>
      </c>
      <c r="BG103" s="293">
        <f>IF(N103="zákl. přenesená",J103,0)</f>
        <v>0</v>
      </c>
      <c r="BH103" s="293">
        <f>IF(N103="sníž. přenesená",J103,0)</f>
        <v>0</v>
      </c>
      <c r="BI103" s="293">
        <f>IF(N103="nulová",J103,0)</f>
        <v>0</v>
      </c>
      <c r="BJ103" s="93" t="s">
        <v>79</v>
      </c>
      <c r="BK103" s="293">
        <f>ROUND(I103*H103,2)</f>
        <v>0</v>
      </c>
      <c r="BL103" s="93" t="s">
        <v>145</v>
      </c>
      <c r="BM103" s="93" t="s">
        <v>160</v>
      </c>
    </row>
    <row r="104" spans="2:65" s="114" customFormat="1" ht="40.5">
      <c r="B104" s="109"/>
      <c r="D104" s="294" t="s">
        <v>147</v>
      </c>
      <c r="F104" s="295" t="s">
        <v>161</v>
      </c>
      <c r="L104" s="109"/>
      <c r="M104" s="296"/>
      <c r="N104" s="110"/>
      <c r="O104" s="110"/>
      <c r="P104" s="110"/>
      <c r="Q104" s="110"/>
      <c r="R104" s="110"/>
      <c r="S104" s="110"/>
      <c r="T104" s="143"/>
      <c r="AT104" s="93" t="s">
        <v>147</v>
      </c>
      <c r="AU104" s="93" t="s">
        <v>81</v>
      </c>
    </row>
    <row r="105" spans="2:65" s="306" customFormat="1">
      <c r="B105" s="305"/>
      <c r="D105" s="294" t="s">
        <v>149</v>
      </c>
      <c r="E105" s="307" t="s">
        <v>5</v>
      </c>
      <c r="F105" s="308" t="s">
        <v>162</v>
      </c>
      <c r="H105" s="307" t="s">
        <v>5</v>
      </c>
      <c r="L105" s="305"/>
      <c r="M105" s="309"/>
      <c r="N105" s="310"/>
      <c r="O105" s="310"/>
      <c r="P105" s="310"/>
      <c r="Q105" s="310"/>
      <c r="R105" s="310"/>
      <c r="S105" s="310"/>
      <c r="T105" s="311"/>
      <c r="AT105" s="307" t="s">
        <v>149</v>
      </c>
      <c r="AU105" s="307" t="s">
        <v>81</v>
      </c>
      <c r="AV105" s="306" t="s">
        <v>79</v>
      </c>
      <c r="AW105" s="306" t="s">
        <v>35</v>
      </c>
      <c r="AX105" s="306" t="s">
        <v>71</v>
      </c>
      <c r="AY105" s="307" t="s">
        <v>138</v>
      </c>
    </row>
    <row r="106" spans="2:65" s="298" customFormat="1">
      <c r="B106" s="297"/>
      <c r="D106" s="294" t="s">
        <v>149</v>
      </c>
      <c r="E106" s="299" t="s">
        <v>5</v>
      </c>
      <c r="F106" s="300" t="s">
        <v>94</v>
      </c>
      <c r="H106" s="301">
        <v>28.16</v>
      </c>
      <c r="L106" s="297"/>
      <c r="M106" s="302"/>
      <c r="N106" s="303"/>
      <c r="O106" s="303"/>
      <c r="P106" s="303"/>
      <c r="Q106" s="303"/>
      <c r="R106" s="303"/>
      <c r="S106" s="303"/>
      <c r="T106" s="304"/>
      <c r="AT106" s="299" t="s">
        <v>149</v>
      </c>
      <c r="AU106" s="299" t="s">
        <v>81</v>
      </c>
      <c r="AV106" s="298" t="s">
        <v>81</v>
      </c>
      <c r="AW106" s="298" t="s">
        <v>35</v>
      </c>
      <c r="AX106" s="298" t="s">
        <v>79</v>
      </c>
      <c r="AY106" s="299" t="s">
        <v>138</v>
      </c>
    </row>
    <row r="107" spans="2:65" s="114" customFormat="1" ht="16.5" customHeight="1">
      <c r="B107" s="109"/>
      <c r="C107" s="283" t="s">
        <v>145</v>
      </c>
      <c r="D107" s="283" t="s">
        <v>140</v>
      </c>
      <c r="E107" s="284" t="s">
        <v>163</v>
      </c>
      <c r="F107" s="285" t="s">
        <v>164</v>
      </c>
      <c r="G107" s="286" t="s">
        <v>143</v>
      </c>
      <c r="H107" s="287">
        <v>36.96</v>
      </c>
      <c r="I107" s="8"/>
      <c r="J107" s="288">
        <f>ROUND(I107*H107,2)</f>
        <v>0</v>
      </c>
      <c r="K107" s="285" t="s">
        <v>144</v>
      </c>
      <c r="L107" s="109"/>
      <c r="M107" s="289" t="s">
        <v>5</v>
      </c>
      <c r="N107" s="290" t="s">
        <v>42</v>
      </c>
      <c r="O107" s="110"/>
      <c r="P107" s="291">
        <f>O107*H107</f>
        <v>0</v>
      </c>
      <c r="Q107" s="291">
        <v>0</v>
      </c>
      <c r="R107" s="291">
        <f>Q107*H107</f>
        <v>0</v>
      </c>
      <c r="S107" s="291">
        <v>0</v>
      </c>
      <c r="T107" s="292">
        <f>S107*H107</f>
        <v>0</v>
      </c>
      <c r="AR107" s="93" t="s">
        <v>145</v>
      </c>
      <c r="AT107" s="93" t="s">
        <v>140</v>
      </c>
      <c r="AU107" s="93" t="s">
        <v>81</v>
      </c>
      <c r="AY107" s="93" t="s">
        <v>138</v>
      </c>
      <c r="BE107" s="293">
        <f>IF(N107="základní",J107,0)</f>
        <v>0</v>
      </c>
      <c r="BF107" s="293">
        <f>IF(N107="snížená",J107,0)</f>
        <v>0</v>
      </c>
      <c r="BG107" s="293">
        <f>IF(N107="zákl. přenesená",J107,0)</f>
        <v>0</v>
      </c>
      <c r="BH107" s="293">
        <f>IF(N107="sníž. přenesená",J107,0)</f>
        <v>0</v>
      </c>
      <c r="BI107" s="293">
        <f>IF(N107="nulová",J107,0)</f>
        <v>0</v>
      </c>
      <c r="BJ107" s="93" t="s">
        <v>79</v>
      </c>
      <c r="BK107" s="293">
        <f>ROUND(I107*H107,2)</f>
        <v>0</v>
      </c>
      <c r="BL107" s="93" t="s">
        <v>145</v>
      </c>
      <c r="BM107" s="93" t="s">
        <v>165</v>
      </c>
    </row>
    <row r="108" spans="2:65" s="114" customFormat="1" ht="40.5">
      <c r="B108" s="109"/>
      <c r="D108" s="294" t="s">
        <v>147</v>
      </c>
      <c r="F108" s="295" t="s">
        <v>166</v>
      </c>
      <c r="L108" s="109"/>
      <c r="M108" s="296"/>
      <c r="N108" s="110"/>
      <c r="O108" s="110"/>
      <c r="P108" s="110"/>
      <c r="Q108" s="110"/>
      <c r="R108" s="110"/>
      <c r="S108" s="110"/>
      <c r="T108" s="143"/>
      <c r="AT108" s="93" t="s">
        <v>147</v>
      </c>
      <c r="AU108" s="93" t="s">
        <v>81</v>
      </c>
    </row>
    <row r="109" spans="2:65" s="306" customFormat="1">
      <c r="B109" s="305"/>
      <c r="D109" s="294" t="s">
        <v>149</v>
      </c>
      <c r="E109" s="307" t="s">
        <v>5</v>
      </c>
      <c r="F109" s="308" t="s">
        <v>167</v>
      </c>
      <c r="H109" s="307" t="s">
        <v>5</v>
      </c>
      <c r="L109" s="305"/>
      <c r="M109" s="309"/>
      <c r="N109" s="310"/>
      <c r="O109" s="310"/>
      <c r="P109" s="310"/>
      <c r="Q109" s="310"/>
      <c r="R109" s="310"/>
      <c r="S109" s="310"/>
      <c r="T109" s="311"/>
      <c r="AT109" s="307" t="s">
        <v>149</v>
      </c>
      <c r="AU109" s="307" t="s">
        <v>81</v>
      </c>
      <c r="AV109" s="306" t="s">
        <v>79</v>
      </c>
      <c r="AW109" s="306" t="s">
        <v>35</v>
      </c>
      <c r="AX109" s="306" t="s">
        <v>71</v>
      </c>
      <c r="AY109" s="307" t="s">
        <v>138</v>
      </c>
    </row>
    <row r="110" spans="2:65" s="298" customFormat="1">
      <c r="B110" s="297"/>
      <c r="D110" s="294" t="s">
        <v>149</v>
      </c>
      <c r="E110" s="299" t="s">
        <v>5</v>
      </c>
      <c r="F110" s="300" t="s">
        <v>92</v>
      </c>
      <c r="H110" s="301">
        <v>18.48</v>
      </c>
      <c r="L110" s="297"/>
      <c r="M110" s="302"/>
      <c r="N110" s="303"/>
      <c r="O110" s="303"/>
      <c r="P110" s="303"/>
      <c r="Q110" s="303"/>
      <c r="R110" s="303"/>
      <c r="S110" s="303"/>
      <c r="T110" s="304"/>
      <c r="AT110" s="299" t="s">
        <v>149</v>
      </c>
      <c r="AU110" s="299" t="s">
        <v>81</v>
      </c>
      <c r="AV110" s="298" t="s">
        <v>81</v>
      </c>
      <c r="AW110" s="298" t="s">
        <v>35</v>
      </c>
      <c r="AX110" s="298" t="s">
        <v>71</v>
      </c>
      <c r="AY110" s="299" t="s">
        <v>138</v>
      </c>
    </row>
    <row r="111" spans="2:65" s="306" customFormat="1">
      <c r="B111" s="305"/>
      <c r="D111" s="294" t="s">
        <v>149</v>
      </c>
      <c r="E111" s="307" t="s">
        <v>5</v>
      </c>
      <c r="F111" s="308" t="s">
        <v>168</v>
      </c>
      <c r="H111" s="307" t="s">
        <v>5</v>
      </c>
      <c r="L111" s="305"/>
      <c r="M111" s="309"/>
      <c r="N111" s="310"/>
      <c r="O111" s="310"/>
      <c r="P111" s="310"/>
      <c r="Q111" s="310"/>
      <c r="R111" s="310"/>
      <c r="S111" s="310"/>
      <c r="T111" s="311"/>
      <c r="AT111" s="307" t="s">
        <v>149</v>
      </c>
      <c r="AU111" s="307" t="s">
        <v>81</v>
      </c>
      <c r="AV111" s="306" t="s">
        <v>79</v>
      </c>
      <c r="AW111" s="306" t="s">
        <v>35</v>
      </c>
      <c r="AX111" s="306" t="s">
        <v>71</v>
      </c>
      <c r="AY111" s="307" t="s">
        <v>138</v>
      </c>
    </row>
    <row r="112" spans="2:65" s="298" customFormat="1">
      <c r="B112" s="297"/>
      <c r="D112" s="294" t="s">
        <v>149</v>
      </c>
      <c r="E112" s="299" t="s">
        <v>5</v>
      </c>
      <c r="F112" s="300" t="s">
        <v>92</v>
      </c>
      <c r="H112" s="301">
        <v>18.48</v>
      </c>
      <c r="L112" s="297"/>
      <c r="M112" s="302"/>
      <c r="N112" s="303"/>
      <c r="O112" s="303"/>
      <c r="P112" s="303"/>
      <c r="Q112" s="303"/>
      <c r="R112" s="303"/>
      <c r="S112" s="303"/>
      <c r="T112" s="304"/>
      <c r="AT112" s="299" t="s">
        <v>149</v>
      </c>
      <c r="AU112" s="299" t="s">
        <v>81</v>
      </c>
      <c r="AV112" s="298" t="s">
        <v>81</v>
      </c>
      <c r="AW112" s="298" t="s">
        <v>35</v>
      </c>
      <c r="AX112" s="298" t="s">
        <v>71</v>
      </c>
      <c r="AY112" s="299" t="s">
        <v>138</v>
      </c>
    </row>
    <row r="113" spans="2:65" s="313" customFormat="1">
      <c r="B113" s="312"/>
      <c r="D113" s="294" t="s">
        <v>149</v>
      </c>
      <c r="E113" s="314" t="s">
        <v>5</v>
      </c>
      <c r="F113" s="315" t="s">
        <v>169</v>
      </c>
      <c r="H113" s="316">
        <v>36.96</v>
      </c>
      <c r="L113" s="312"/>
      <c r="M113" s="317"/>
      <c r="N113" s="318"/>
      <c r="O113" s="318"/>
      <c r="P113" s="318"/>
      <c r="Q113" s="318"/>
      <c r="R113" s="318"/>
      <c r="S113" s="318"/>
      <c r="T113" s="319"/>
      <c r="AT113" s="314" t="s">
        <v>149</v>
      </c>
      <c r="AU113" s="314" t="s">
        <v>81</v>
      </c>
      <c r="AV113" s="313" t="s">
        <v>145</v>
      </c>
      <c r="AW113" s="313" t="s">
        <v>35</v>
      </c>
      <c r="AX113" s="313" t="s">
        <v>79</v>
      </c>
      <c r="AY113" s="314" t="s">
        <v>138</v>
      </c>
    </row>
    <row r="114" spans="2:65" s="114" customFormat="1" ht="16.5" customHeight="1">
      <c r="B114" s="109"/>
      <c r="C114" s="283" t="s">
        <v>170</v>
      </c>
      <c r="D114" s="283" t="s">
        <v>140</v>
      </c>
      <c r="E114" s="284" t="s">
        <v>171</v>
      </c>
      <c r="F114" s="285" t="s">
        <v>172</v>
      </c>
      <c r="G114" s="286" t="s">
        <v>143</v>
      </c>
      <c r="H114" s="287">
        <v>9.68</v>
      </c>
      <c r="I114" s="8"/>
      <c r="J114" s="288">
        <f>ROUND(I114*H114,2)</f>
        <v>0</v>
      </c>
      <c r="K114" s="285" t="s">
        <v>144</v>
      </c>
      <c r="L114" s="109"/>
      <c r="M114" s="289" t="s">
        <v>5</v>
      </c>
      <c r="N114" s="290" t="s">
        <v>42</v>
      </c>
      <c r="O114" s="110"/>
      <c r="P114" s="291">
        <f>O114*H114</f>
        <v>0</v>
      </c>
      <c r="Q114" s="291">
        <v>0</v>
      </c>
      <c r="R114" s="291">
        <f>Q114*H114</f>
        <v>0</v>
      </c>
      <c r="S114" s="291">
        <v>0</v>
      </c>
      <c r="T114" s="292">
        <f>S114*H114</f>
        <v>0</v>
      </c>
      <c r="AR114" s="93" t="s">
        <v>145</v>
      </c>
      <c r="AT114" s="93" t="s">
        <v>140</v>
      </c>
      <c r="AU114" s="93" t="s">
        <v>81</v>
      </c>
      <c r="AY114" s="93" t="s">
        <v>138</v>
      </c>
      <c r="BE114" s="293">
        <f>IF(N114="základní",J114,0)</f>
        <v>0</v>
      </c>
      <c r="BF114" s="293">
        <f>IF(N114="snížená",J114,0)</f>
        <v>0</v>
      </c>
      <c r="BG114" s="293">
        <f>IF(N114="zákl. přenesená",J114,0)</f>
        <v>0</v>
      </c>
      <c r="BH114" s="293">
        <f>IF(N114="sníž. přenesená",J114,0)</f>
        <v>0</v>
      </c>
      <c r="BI114" s="293">
        <f>IF(N114="nulová",J114,0)</f>
        <v>0</v>
      </c>
      <c r="BJ114" s="93" t="s">
        <v>79</v>
      </c>
      <c r="BK114" s="293">
        <f>ROUND(I114*H114,2)</f>
        <v>0</v>
      </c>
      <c r="BL114" s="93" t="s">
        <v>145</v>
      </c>
      <c r="BM114" s="93" t="s">
        <v>173</v>
      </c>
    </row>
    <row r="115" spans="2:65" s="114" customFormat="1" ht="40.5">
      <c r="B115" s="109"/>
      <c r="D115" s="294" t="s">
        <v>147</v>
      </c>
      <c r="F115" s="295" t="s">
        <v>174</v>
      </c>
      <c r="L115" s="109"/>
      <c r="M115" s="296"/>
      <c r="N115" s="110"/>
      <c r="O115" s="110"/>
      <c r="P115" s="110"/>
      <c r="Q115" s="110"/>
      <c r="R115" s="110"/>
      <c r="S115" s="110"/>
      <c r="T115" s="143"/>
      <c r="AT115" s="93" t="s">
        <v>147</v>
      </c>
      <c r="AU115" s="93" t="s">
        <v>81</v>
      </c>
    </row>
    <row r="116" spans="2:65" s="306" customFormat="1">
      <c r="B116" s="305"/>
      <c r="D116" s="294" t="s">
        <v>149</v>
      </c>
      <c r="E116" s="307" t="s">
        <v>5</v>
      </c>
      <c r="F116" s="308" t="s">
        <v>175</v>
      </c>
      <c r="H116" s="307" t="s">
        <v>5</v>
      </c>
      <c r="L116" s="305"/>
      <c r="M116" s="309"/>
      <c r="N116" s="310"/>
      <c r="O116" s="310"/>
      <c r="P116" s="310"/>
      <c r="Q116" s="310"/>
      <c r="R116" s="310"/>
      <c r="S116" s="310"/>
      <c r="T116" s="311"/>
      <c r="AT116" s="307" t="s">
        <v>149</v>
      </c>
      <c r="AU116" s="307" t="s">
        <v>81</v>
      </c>
      <c r="AV116" s="306" t="s">
        <v>79</v>
      </c>
      <c r="AW116" s="306" t="s">
        <v>35</v>
      </c>
      <c r="AX116" s="306" t="s">
        <v>71</v>
      </c>
      <c r="AY116" s="307" t="s">
        <v>138</v>
      </c>
    </row>
    <row r="117" spans="2:65" s="298" customFormat="1">
      <c r="B117" s="297"/>
      <c r="D117" s="294" t="s">
        <v>149</v>
      </c>
      <c r="E117" s="299" t="s">
        <v>96</v>
      </c>
      <c r="F117" s="300" t="s">
        <v>176</v>
      </c>
      <c r="H117" s="301">
        <v>9.68</v>
      </c>
      <c r="L117" s="297"/>
      <c r="M117" s="302"/>
      <c r="N117" s="303"/>
      <c r="O117" s="303"/>
      <c r="P117" s="303"/>
      <c r="Q117" s="303"/>
      <c r="R117" s="303"/>
      <c r="S117" s="303"/>
      <c r="T117" s="304"/>
      <c r="AT117" s="299" t="s">
        <v>149</v>
      </c>
      <c r="AU117" s="299" t="s">
        <v>81</v>
      </c>
      <c r="AV117" s="298" t="s">
        <v>81</v>
      </c>
      <c r="AW117" s="298" t="s">
        <v>35</v>
      </c>
      <c r="AX117" s="298" t="s">
        <v>79</v>
      </c>
      <c r="AY117" s="299" t="s">
        <v>138</v>
      </c>
    </row>
    <row r="118" spans="2:65" s="114" customFormat="1" ht="25.5" customHeight="1">
      <c r="B118" s="109"/>
      <c r="C118" s="283" t="s">
        <v>177</v>
      </c>
      <c r="D118" s="283" t="s">
        <v>140</v>
      </c>
      <c r="E118" s="284" t="s">
        <v>178</v>
      </c>
      <c r="F118" s="285" t="s">
        <v>179</v>
      </c>
      <c r="G118" s="286" t="s">
        <v>143</v>
      </c>
      <c r="H118" s="287">
        <v>193.6</v>
      </c>
      <c r="I118" s="8"/>
      <c r="J118" s="288">
        <f>ROUND(I118*H118,2)</f>
        <v>0</v>
      </c>
      <c r="K118" s="285" t="s">
        <v>144</v>
      </c>
      <c r="L118" s="109"/>
      <c r="M118" s="289" t="s">
        <v>5</v>
      </c>
      <c r="N118" s="290" t="s">
        <v>42</v>
      </c>
      <c r="O118" s="110"/>
      <c r="P118" s="291">
        <f>O118*H118</f>
        <v>0</v>
      </c>
      <c r="Q118" s="291">
        <v>0</v>
      </c>
      <c r="R118" s="291">
        <f>Q118*H118</f>
        <v>0</v>
      </c>
      <c r="S118" s="291">
        <v>0</v>
      </c>
      <c r="T118" s="292">
        <f>S118*H118</f>
        <v>0</v>
      </c>
      <c r="AR118" s="93" t="s">
        <v>145</v>
      </c>
      <c r="AT118" s="93" t="s">
        <v>140</v>
      </c>
      <c r="AU118" s="93" t="s">
        <v>81</v>
      </c>
      <c r="AY118" s="93" t="s">
        <v>138</v>
      </c>
      <c r="BE118" s="293">
        <f>IF(N118="základní",J118,0)</f>
        <v>0</v>
      </c>
      <c r="BF118" s="293">
        <f>IF(N118="snížená",J118,0)</f>
        <v>0</v>
      </c>
      <c r="BG118" s="293">
        <f>IF(N118="zákl. přenesená",J118,0)</f>
        <v>0</v>
      </c>
      <c r="BH118" s="293">
        <f>IF(N118="sníž. přenesená",J118,0)</f>
        <v>0</v>
      </c>
      <c r="BI118" s="293">
        <f>IF(N118="nulová",J118,0)</f>
        <v>0</v>
      </c>
      <c r="BJ118" s="93" t="s">
        <v>79</v>
      </c>
      <c r="BK118" s="293">
        <f>ROUND(I118*H118,2)</f>
        <v>0</v>
      </c>
      <c r="BL118" s="93" t="s">
        <v>145</v>
      </c>
      <c r="BM118" s="93" t="s">
        <v>180</v>
      </c>
    </row>
    <row r="119" spans="2:65" s="114" customFormat="1" ht="40.5">
      <c r="B119" s="109"/>
      <c r="D119" s="294" t="s">
        <v>147</v>
      </c>
      <c r="F119" s="295" t="s">
        <v>181</v>
      </c>
      <c r="L119" s="109"/>
      <c r="M119" s="296"/>
      <c r="N119" s="110"/>
      <c r="O119" s="110"/>
      <c r="P119" s="110"/>
      <c r="Q119" s="110"/>
      <c r="R119" s="110"/>
      <c r="S119" s="110"/>
      <c r="T119" s="143"/>
      <c r="AT119" s="93" t="s">
        <v>147</v>
      </c>
      <c r="AU119" s="93" t="s">
        <v>81</v>
      </c>
    </row>
    <row r="120" spans="2:65" s="298" customFormat="1">
      <c r="B120" s="297"/>
      <c r="D120" s="294" t="s">
        <v>149</v>
      </c>
      <c r="E120" s="299" t="s">
        <v>5</v>
      </c>
      <c r="F120" s="300" t="s">
        <v>96</v>
      </c>
      <c r="H120" s="301">
        <v>9.68</v>
      </c>
      <c r="L120" s="297"/>
      <c r="M120" s="302"/>
      <c r="N120" s="303"/>
      <c r="O120" s="303"/>
      <c r="P120" s="303"/>
      <c r="Q120" s="303"/>
      <c r="R120" s="303"/>
      <c r="S120" s="303"/>
      <c r="T120" s="304"/>
      <c r="AT120" s="299" t="s">
        <v>149</v>
      </c>
      <c r="AU120" s="299" t="s">
        <v>81</v>
      </c>
      <c r="AV120" s="298" t="s">
        <v>81</v>
      </c>
      <c r="AW120" s="298" t="s">
        <v>35</v>
      </c>
      <c r="AX120" s="298" t="s">
        <v>79</v>
      </c>
      <c r="AY120" s="299" t="s">
        <v>138</v>
      </c>
    </row>
    <row r="121" spans="2:65" s="298" customFormat="1">
      <c r="B121" s="297"/>
      <c r="D121" s="294" t="s">
        <v>149</v>
      </c>
      <c r="F121" s="300" t="s">
        <v>182</v>
      </c>
      <c r="H121" s="301">
        <v>193.6</v>
      </c>
      <c r="L121" s="297"/>
      <c r="M121" s="302"/>
      <c r="N121" s="303"/>
      <c r="O121" s="303"/>
      <c r="P121" s="303"/>
      <c r="Q121" s="303"/>
      <c r="R121" s="303"/>
      <c r="S121" s="303"/>
      <c r="T121" s="304"/>
      <c r="AT121" s="299" t="s">
        <v>149</v>
      </c>
      <c r="AU121" s="299" t="s">
        <v>81</v>
      </c>
      <c r="AV121" s="298" t="s">
        <v>81</v>
      </c>
      <c r="AW121" s="298" t="s">
        <v>6</v>
      </c>
      <c r="AX121" s="298" t="s">
        <v>79</v>
      </c>
      <c r="AY121" s="299" t="s">
        <v>138</v>
      </c>
    </row>
    <row r="122" spans="2:65" s="114" customFormat="1" ht="16.5" customHeight="1">
      <c r="B122" s="109"/>
      <c r="C122" s="283" t="s">
        <v>183</v>
      </c>
      <c r="D122" s="283" t="s">
        <v>140</v>
      </c>
      <c r="E122" s="284" t="s">
        <v>184</v>
      </c>
      <c r="F122" s="285" t="s">
        <v>185</v>
      </c>
      <c r="G122" s="286" t="s">
        <v>143</v>
      </c>
      <c r="H122" s="287">
        <v>28.16</v>
      </c>
      <c r="I122" s="8"/>
      <c r="J122" s="288">
        <f>ROUND(I122*H122,2)</f>
        <v>0</v>
      </c>
      <c r="K122" s="285" t="s">
        <v>144</v>
      </c>
      <c r="L122" s="109"/>
      <c r="M122" s="289" t="s">
        <v>5</v>
      </c>
      <c r="N122" s="290" t="s">
        <v>42</v>
      </c>
      <c r="O122" s="110"/>
      <c r="P122" s="291">
        <f>O122*H122</f>
        <v>0</v>
      </c>
      <c r="Q122" s="291">
        <v>0</v>
      </c>
      <c r="R122" s="291">
        <f>Q122*H122</f>
        <v>0</v>
      </c>
      <c r="S122" s="291">
        <v>0</v>
      </c>
      <c r="T122" s="292">
        <f>S122*H122</f>
        <v>0</v>
      </c>
      <c r="AR122" s="93" t="s">
        <v>145</v>
      </c>
      <c r="AT122" s="93" t="s">
        <v>140</v>
      </c>
      <c r="AU122" s="93" t="s">
        <v>81</v>
      </c>
      <c r="AY122" s="93" t="s">
        <v>138</v>
      </c>
      <c r="BE122" s="293">
        <f>IF(N122="základní",J122,0)</f>
        <v>0</v>
      </c>
      <c r="BF122" s="293">
        <f>IF(N122="snížená",J122,0)</f>
        <v>0</v>
      </c>
      <c r="BG122" s="293">
        <f>IF(N122="zákl. přenesená",J122,0)</f>
        <v>0</v>
      </c>
      <c r="BH122" s="293">
        <f>IF(N122="sníž. přenesená",J122,0)</f>
        <v>0</v>
      </c>
      <c r="BI122" s="293">
        <f>IF(N122="nulová",J122,0)</f>
        <v>0</v>
      </c>
      <c r="BJ122" s="93" t="s">
        <v>79</v>
      </c>
      <c r="BK122" s="293">
        <f>ROUND(I122*H122,2)</f>
        <v>0</v>
      </c>
      <c r="BL122" s="93" t="s">
        <v>145</v>
      </c>
      <c r="BM122" s="93" t="s">
        <v>186</v>
      </c>
    </row>
    <row r="123" spans="2:65" s="114" customFormat="1" ht="27">
      <c r="B123" s="109"/>
      <c r="D123" s="294" t="s">
        <v>147</v>
      </c>
      <c r="F123" s="295" t="s">
        <v>187</v>
      </c>
      <c r="L123" s="109"/>
      <c r="M123" s="296"/>
      <c r="N123" s="110"/>
      <c r="O123" s="110"/>
      <c r="P123" s="110"/>
      <c r="Q123" s="110"/>
      <c r="R123" s="110"/>
      <c r="S123" s="110"/>
      <c r="T123" s="143"/>
      <c r="AT123" s="93" t="s">
        <v>147</v>
      </c>
      <c r="AU123" s="93" t="s">
        <v>81</v>
      </c>
    </row>
    <row r="124" spans="2:65" s="306" customFormat="1">
      <c r="B124" s="305"/>
      <c r="D124" s="294" t="s">
        <v>149</v>
      </c>
      <c r="E124" s="307" t="s">
        <v>5</v>
      </c>
      <c r="F124" s="308" t="s">
        <v>188</v>
      </c>
      <c r="H124" s="307" t="s">
        <v>5</v>
      </c>
      <c r="L124" s="305"/>
      <c r="M124" s="309"/>
      <c r="N124" s="310"/>
      <c r="O124" s="310"/>
      <c r="P124" s="310"/>
      <c r="Q124" s="310"/>
      <c r="R124" s="310"/>
      <c r="S124" s="310"/>
      <c r="T124" s="311"/>
      <c r="AT124" s="307" t="s">
        <v>149</v>
      </c>
      <c r="AU124" s="307" t="s">
        <v>81</v>
      </c>
      <c r="AV124" s="306" t="s">
        <v>79</v>
      </c>
      <c r="AW124" s="306" t="s">
        <v>35</v>
      </c>
      <c r="AX124" s="306" t="s">
        <v>71</v>
      </c>
      <c r="AY124" s="307" t="s">
        <v>138</v>
      </c>
    </row>
    <row r="125" spans="2:65" s="298" customFormat="1">
      <c r="B125" s="297"/>
      <c r="D125" s="294" t="s">
        <v>149</v>
      </c>
      <c r="E125" s="299" t="s">
        <v>5</v>
      </c>
      <c r="F125" s="300" t="s">
        <v>96</v>
      </c>
      <c r="H125" s="301">
        <v>9.68</v>
      </c>
      <c r="L125" s="297"/>
      <c r="M125" s="302"/>
      <c r="N125" s="303"/>
      <c r="O125" s="303"/>
      <c r="P125" s="303"/>
      <c r="Q125" s="303"/>
      <c r="R125" s="303"/>
      <c r="S125" s="303"/>
      <c r="T125" s="304"/>
      <c r="AT125" s="299" t="s">
        <v>149</v>
      </c>
      <c r="AU125" s="299" t="s">
        <v>81</v>
      </c>
      <c r="AV125" s="298" t="s">
        <v>81</v>
      </c>
      <c r="AW125" s="298" t="s">
        <v>35</v>
      </c>
      <c r="AX125" s="298" t="s">
        <v>71</v>
      </c>
      <c r="AY125" s="299" t="s">
        <v>138</v>
      </c>
    </row>
    <row r="126" spans="2:65" s="306" customFormat="1">
      <c r="B126" s="305"/>
      <c r="D126" s="294" t="s">
        <v>149</v>
      </c>
      <c r="E126" s="307" t="s">
        <v>5</v>
      </c>
      <c r="F126" s="308" t="s">
        <v>189</v>
      </c>
      <c r="H126" s="307" t="s">
        <v>5</v>
      </c>
      <c r="L126" s="305"/>
      <c r="M126" s="309"/>
      <c r="N126" s="310"/>
      <c r="O126" s="310"/>
      <c r="P126" s="310"/>
      <c r="Q126" s="310"/>
      <c r="R126" s="310"/>
      <c r="S126" s="310"/>
      <c r="T126" s="311"/>
      <c r="AT126" s="307" t="s">
        <v>149</v>
      </c>
      <c r="AU126" s="307" t="s">
        <v>81</v>
      </c>
      <c r="AV126" s="306" t="s">
        <v>79</v>
      </c>
      <c r="AW126" s="306" t="s">
        <v>35</v>
      </c>
      <c r="AX126" s="306" t="s">
        <v>71</v>
      </c>
      <c r="AY126" s="307" t="s">
        <v>138</v>
      </c>
    </row>
    <row r="127" spans="2:65" s="298" customFormat="1">
      <c r="B127" s="297"/>
      <c r="D127" s="294" t="s">
        <v>149</v>
      </c>
      <c r="E127" s="299" t="s">
        <v>5</v>
      </c>
      <c r="F127" s="300" t="s">
        <v>92</v>
      </c>
      <c r="H127" s="301">
        <v>18.48</v>
      </c>
      <c r="L127" s="297"/>
      <c r="M127" s="302"/>
      <c r="N127" s="303"/>
      <c r="O127" s="303"/>
      <c r="P127" s="303"/>
      <c r="Q127" s="303"/>
      <c r="R127" s="303"/>
      <c r="S127" s="303"/>
      <c r="T127" s="304"/>
      <c r="AT127" s="299" t="s">
        <v>149</v>
      </c>
      <c r="AU127" s="299" t="s">
        <v>81</v>
      </c>
      <c r="AV127" s="298" t="s">
        <v>81</v>
      </c>
      <c r="AW127" s="298" t="s">
        <v>35</v>
      </c>
      <c r="AX127" s="298" t="s">
        <v>71</v>
      </c>
      <c r="AY127" s="299" t="s">
        <v>138</v>
      </c>
    </row>
    <row r="128" spans="2:65" s="313" customFormat="1">
      <c r="B128" s="312"/>
      <c r="D128" s="294" t="s">
        <v>149</v>
      </c>
      <c r="E128" s="314" t="s">
        <v>5</v>
      </c>
      <c r="F128" s="315" t="s">
        <v>169</v>
      </c>
      <c r="H128" s="316">
        <v>28.16</v>
      </c>
      <c r="L128" s="312"/>
      <c r="M128" s="317"/>
      <c r="N128" s="318"/>
      <c r="O128" s="318"/>
      <c r="P128" s="318"/>
      <c r="Q128" s="318"/>
      <c r="R128" s="318"/>
      <c r="S128" s="318"/>
      <c r="T128" s="319"/>
      <c r="AT128" s="314" t="s">
        <v>149</v>
      </c>
      <c r="AU128" s="314" t="s">
        <v>81</v>
      </c>
      <c r="AV128" s="313" t="s">
        <v>145</v>
      </c>
      <c r="AW128" s="313" t="s">
        <v>35</v>
      </c>
      <c r="AX128" s="313" t="s">
        <v>79</v>
      </c>
      <c r="AY128" s="314" t="s">
        <v>138</v>
      </c>
    </row>
    <row r="129" spans="2:65" s="114" customFormat="1" ht="16.5" customHeight="1">
      <c r="B129" s="109"/>
      <c r="C129" s="283" t="s">
        <v>190</v>
      </c>
      <c r="D129" s="283" t="s">
        <v>140</v>
      </c>
      <c r="E129" s="284" t="s">
        <v>191</v>
      </c>
      <c r="F129" s="285" t="s">
        <v>192</v>
      </c>
      <c r="G129" s="286" t="s">
        <v>143</v>
      </c>
      <c r="H129" s="287">
        <v>9.68</v>
      </c>
      <c r="I129" s="8"/>
      <c r="J129" s="288">
        <f>ROUND(I129*H129,2)</f>
        <v>0</v>
      </c>
      <c r="K129" s="285" t="s">
        <v>144</v>
      </c>
      <c r="L129" s="109"/>
      <c r="M129" s="289" t="s">
        <v>5</v>
      </c>
      <c r="N129" s="290" t="s">
        <v>42</v>
      </c>
      <c r="O129" s="110"/>
      <c r="P129" s="291">
        <f>O129*H129</f>
        <v>0</v>
      </c>
      <c r="Q129" s="291">
        <v>0</v>
      </c>
      <c r="R129" s="291">
        <f>Q129*H129</f>
        <v>0</v>
      </c>
      <c r="S129" s="291">
        <v>0</v>
      </c>
      <c r="T129" s="292">
        <f>S129*H129</f>
        <v>0</v>
      </c>
      <c r="AR129" s="93" t="s">
        <v>145</v>
      </c>
      <c r="AT129" s="93" t="s">
        <v>140</v>
      </c>
      <c r="AU129" s="93" t="s">
        <v>81</v>
      </c>
      <c r="AY129" s="93" t="s">
        <v>138</v>
      </c>
      <c r="BE129" s="293">
        <f>IF(N129="základní",J129,0)</f>
        <v>0</v>
      </c>
      <c r="BF129" s="293">
        <f>IF(N129="snížená",J129,0)</f>
        <v>0</v>
      </c>
      <c r="BG129" s="293">
        <f>IF(N129="zákl. přenesená",J129,0)</f>
        <v>0</v>
      </c>
      <c r="BH129" s="293">
        <f>IF(N129="sníž. přenesená",J129,0)</f>
        <v>0</v>
      </c>
      <c r="BI129" s="293">
        <f>IF(N129="nulová",J129,0)</f>
        <v>0</v>
      </c>
      <c r="BJ129" s="93" t="s">
        <v>79</v>
      </c>
      <c r="BK129" s="293">
        <f>ROUND(I129*H129,2)</f>
        <v>0</v>
      </c>
      <c r="BL129" s="93" t="s">
        <v>145</v>
      </c>
      <c r="BM129" s="93" t="s">
        <v>193</v>
      </c>
    </row>
    <row r="130" spans="2:65" s="114" customFormat="1">
      <c r="B130" s="109"/>
      <c r="D130" s="294" t="s">
        <v>147</v>
      </c>
      <c r="F130" s="295" t="s">
        <v>194</v>
      </c>
      <c r="L130" s="109"/>
      <c r="M130" s="296"/>
      <c r="N130" s="110"/>
      <c r="O130" s="110"/>
      <c r="P130" s="110"/>
      <c r="Q130" s="110"/>
      <c r="R130" s="110"/>
      <c r="S130" s="110"/>
      <c r="T130" s="143"/>
      <c r="AT130" s="93" t="s">
        <v>147</v>
      </c>
      <c r="AU130" s="93" t="s">
        <v>81</v>
      </c>
    </row>
    <row r="131" spans="2:65" s="298" customFormat="1">
      <c r="B131" s="297"/>
      <c r="D131" s="294" t="s">
        <v>149</v>
      </c>
      <c r="E131" s="299" t="s">
        <v>5</v>
      </c>
      <c r="F131" s="300" t="s">
        <v>96</v>
      </c>
      <c r="H131" s="301">
        <v>9.68</v>
      </c>
      <c r="L131" s="297"/>
      <c r="M131" s="302"/>
      <c r="N131" s="303"/>
      <c r="O131" s="303"/>
      <c r="P131" s="303"/>
      <c r="Q131" s="303"/>
      <c r="R131" s="303"/>
      <c r="S131" s="303"/>
      <c r="T131" s="304"/>
      <c r="AT131" s="299" t="s">
        <v>149</v>
      </c>
      <c r="AU131" s="299" t="s">
        <v>81</v>
      </c>
      <c r="AV131" s="298" t="s">
        <v>81</v>
      </c>
      <c r="AW131" s="298" t="s">
        <v>35</v>
      </c>
      <c r="AX131" s="298" t="s">
        <v>79</v>
      </c>
      <c r="AY131" s="299" t="s">
        <v>138</v>
      </c>
    </row>
    <row r="132" spans="2:65" s="114" customFormat="1" ht="16.5" customHeight="1">
      <c r="B132" s="109"/>
      <c r="C132" s="283" t="s">
        <v>195</v>
      </c>
      <c r="D132" s="283" t="s">
        <v>140</v>
      </c>
      <c r="E132" s="284" t="s">
        <v>196</v>
      </c>
      <c r="F132" s="285" t="s">
        <v>197</v>
      </c>
      <c r="G132" s="286" t="s">
        <v>198</v>
      </c>
      <c r="H132" s="287">
        <v>19.36</v>
      </c>
      <c r="I132" s="8"/>
      <c r="J132" s="288">
        <f>ROUND(I132*H132,2)</f>
        <v>0</v>
      </c>
      <c r="K132" s="285" t="s">
        <v>144</v>
      </c>
      <c r="L132" s="109"/>
      <c r="M132" s="289" t="s">
        <v>5</v>
      </c>
      <c r="N132" s="290" t="s">
        <v>42</v>
      </c>
      <c r="O132" s="110"/>
      <c r="P132" s="291">
        <f>O132*H132</f>
        <v>0</v>
      </c>
      <c r="Q132" s="291">
        <v>0</v>
      </c>
      <c r="R132" s="291">
        <f>Q132*H132</f>
        <v>0</v>
      </c>
      <c r="S132" s="291">
        <v>0</v>
      </c>
      <c r="T132" s="292">
        <f>S132*H132</f>
        <v>0</v>
      </c>
      <c r="AR132" s="93" t="s">
        <v>145</v>
      </c>
      <c r="AT132" s="93" t="s">
        <v>140</v>
      </c>
      <c r="AU132" s="93" t="s">
        <v>81</v>
      </c>
      <c r="AY132" s="93" t="s">
        <v>138</v>
      </c>
      <c r="BE132" s="293">
        <f>IF(N132="základní",J132,0)</f>
        <v>0</v>
      </c>
      <c r="BF132" s="293">
        <f>IF(N132="snížená",J132,0)</f>
        <v>0</v>
      </c>
      <c r="BG132" s="293">
        <f>IF(N132="zákl. přenesená",J132,0)</f>
        <v>0</v>
      </c>
      <c r="BH132" s="293">
        <f>IF(N132="sníž. přenesená",J132,0)</f>
        <v>0</v>
      </c>
      <c r="BI132" s="293">
        <f>IF(N132="nulová",J132,0)</f>
        <v>0</v>
      </c>
      <c r="BJ132" s="93" t="s">
        <v>79</v>
      </c>
      <c r="BK132" s="293">
        <f>ROUND(I132*H132,2)</f>
        <v>0</v>
      </c>
      <c r="BL132" s="93" t="s">
        <v>145</v>
      </c>
      <c r="BM132" s="93" t="s">
        <v>199</v>
      </c>
    </row>
    <row r="133" spans="2:65" s="114" customFormat="1" ht="27">
      <c r="B133" s="109"/>
      <c r="D133" s="294" t="s">
        <v>147</v>
      </c>
      <c r="F133" s="295" t="s">
        <v>200</v>
      </c>
      <c r="L133" s="109"/>
      <c r="M133" s="296"/>
      <c r="N133" s="110"/>
      <c r="O133" s="110"/>
      <c r="P133" s="110"/>
      <c r="Q133" s="110"/>
      <c r="R133" s="110"/>
      <c r="S133" s="110"/>
      <c r="T133" s="143"/>
      <c r="AT133" s="93" t="s">
        <v>147</v>
      </c>
      <c r="AU133" s="93" t="s">
        <v>81</v>
      </c>
    </row>
    <row r="134" spans="2:65" s="298" customFormat="1">
      <c r="B134" s="297"/>
      <c r="D134" s="294" t="s">
        <v>149</v>
      </c>
      <c r="E134" s="299" t="s">
        <v>5</v>
      </c>
      <c r="F134" s="300" t="s">
        <v>96</v>
      </c>
      <c r="H134" s="301">
        <v>9.68</v>
      </c>
      <c r="L134" s="297"/>
      <c r="M134" s="302"/>
      <c r="N134" s="303"/>
      <c r="O134" s="303"/>
      <c r="P134" s="303"/>
      <c r="Q134" s="303"/>
      <c r="R134" s="303"/>
      <c r="S134" s="303"/>
      <c r="T134" s="304"/>
      <c r="AT134" s="299" t="s">
        <v>149</v>
      </c>
      <c r="AU134" s="299" t="s">
        <v>81</v>
      </c>
      <c r="AV134" s="298" t="s">
        <v>81</v>
      </c>
      <c r="AW134" s="298" t="s">
        <v>35</v>
      </c>
      <c r="AX134" s="298" t="s">
        <v>79</v>
      </c>
      <c r="AY134" s="299" t="s">
        <v>138</v>
      </c>
    </row>
    <row r="135" spans="2:65" s="298" customFormat="1">
      <c r="B135" s="297"/>
      <c r="D135" s="294" t="s">
        <v>149</v>
      </c>
      <c r="F135" s="300" t="s">
        <v>201</v>
      </c>
      <c r="H135" s="301">
        <v>19.36</v>
      </c>
      <c r="L135" s="297"/>
      <c r="M135" s="302"/>
      <c r="N135" s="303"/>
      <c r="O135" s="303"/>
      <c r="P135" s="303"/>
      <c r="Q135" s="303"/>
      <c r="R135" s="303"/>
      <c r="S135" s="303"/>
      <c r="T135" s="304"/>
      <c r="AT135" s="299" t="s">
        <v>149</v>
      </c>
      <c r="AU135" s="299" t="s">
        <v>81</v>
      </c>
      <c r="AV135" s="298" t="s">
        <v>81</v>
      </c>
      <c r="AW135" s="298" t="s">
        <v>6</v>
      </c>
      <c r="AX135" s="298" t="s">
        <v>79</v>
      </c>
      <c r="AY135" s="299" t="s">
        <v>138</v>
      </c>
    </row>
    <row r="136" spans="2:65" s="114" customFormat="1" ht="16.5" customHeight="1">
      <c r="B136" s="109"/>
      <c r="C136" s="283" t="s">
        <v>202</v>
      </c>
      <c r="D136" s="283" t="s">
        <v>140</v>
      </c>
      <c r="E136" s="284" t="s">
        <v>203</v>
      </c>
      <c r="F136" s="285" t="s">
        <v>204</v>
      </c>
      <c r="G136" s="286" t="s">
        <v>143</v>
      </c>
      <c r="H136" s="287">
        <v>18.48</v>
      </c>
      <c r="I136" s="8"/>
      <c r="J136" s="288">
        <f>ROUND(I136*H136,2)</f>
        <v>0</v>
      </c>
      <c r="K136" s="285" t="s">
        <v>144</v>
      </c>
      <c r="L136" s="109"/>
      <c r="M136" s="289" t="s">
        <v>5</v>
      </c>
      <c r="N136" s="290" t="s">
        <v>42</v>
      </c>
      <c r="O136" s="110"/>
      <c r="P136" s="291">
        <f>O136*H136</f>
        <v>0</v>
      </c>
      <c r="Q136" s="291">
        <v>0</v>
      </c>
      <c r="R136" s="291">
        <f>Q136*H136</f>
        <v>0</v>
      </c>
      <c r="S136" s="291">
        <v>0</v>
      </c>
      <c r="T136" s="292">
        <f>S136*H136</f>
        <v>0</v>
      </c>
      <c r="AR136" s="93" t="s">
        <v>145</v>
      </c>
      <c r="AT136" s="93" t="s">
        <v>140</v>
      </c>
      <c r="AU136" s="93" t="s">
        <v>81</v>
      </c>
      <c r="AY136" s="93" t="s">
        <v>138</v>
      </c>
      <c r="BE136" s="293">
        <f>IF(N136="základní",J136,0)</f>
        <v>0</v>
      </c>
      <c r="BF136" s="293">
        <f>IF(N136="snížená",J136,0)</f>
        <v>0</v>
      </c>
      <c r="BG136" s="293">
        <f>IF(N136="zákl. přenesená",J136,0)</f>
        <v>0</v>
      </c>
      <c r="BH136" s="293">
        <f>IF(N136="sníž. přenesená",J136,0)</f>
        <v>0</v>
      </c>
      <c r="BI136" s="293">
        <f>IF(N136="nulová",J136,0)</f>
        <v>0</v>
      </c>
      <c r="BJ136" s="93" t="s">
        <v>79</v>
      </c>
      <c r="BK136" s="293">
        <f>ROUND(I136*H136,2)</f>
        <v>0</v>
      </c>
      <c r="BL136" s="93" t="s">
        <v>145</v>
      </c>
      <c r="BM136" s="93" t="s">
        <v>205</v>
      </c>
    </row>
    <row r="137" spans="2:65" s="114" customFormat="1" ht="27">
      <c r="B137" s="109"/>
      <c r="D137" s="294" t="s">
        <v>147</v>
      </c>
      <c r="F137" s="295" t="s">
        <v>206</v>
      </c>
      <c r="L137" s="109"/>
      <c r="M137" s="296"/>
      <c r="N137" s="110"/>
      <c r="O137" s="110"/>
      <c r="P137" s="110"/>
      <c r="Q137" s="110"/>
      <c r="R137" s="110"/>
      <c r="S137" s="110"/>
      <c r="T137" s="143"/>
      <c r="AT137" s="93" t="s">
        <v>147</v>
      </c>
      <c r="AU137" s="93" t="s">
        <v>81</v>
      </c>
    </row>
    <row r="138" spans="2:65" s="298" customFormat="1">
      <c r="B138" s="297"/>
      <c r="D138" s="294" t="s">
        <v>149</v>
      </c>
      <c r="E138" s="299" t="s">
        <v>92</v>
      </c>
      <c r="F138" s="300" t="s">
        <v>207</v>
      </c>
      <c r="H138" s="301">
        <v>18.48</v>
      </c>
      <c r="L138" s="297"/>
      <c r="M138" s="302"/>
      <c r="N138" s="303"/>
      <c r="O138" s="303"/>
      <c r="P138" s="303"/>
      <c r="Q138" s="303"/>
      <c r="R138" s="303"/>
      <c r="S138" s="303"/>
      <c r="T138" s="304"/>
      <c r="AT138" s="299" t="s">
        <v>149</v>
      </c>
      <c r="AU138" s="299" t="s">
        <v>81</v>
      </c>
      <c r="AV138" s="298" t="s">
        <v>81</v>
      </c>
      <c r="AW138" s="298" t="s">
        <v>35</v>
      </c>
      <c r="AX138" s="298" t="s">
        <v>79</v>
      </c>
      <c r="AY138" s="299" t="s">
        <v>138</v>
      </c>
    </row>
    <row r="139" spans="2:65" s="114" customFormat="1" ht="16.5" customHeight="1">
      <c r="B139" s="109"/>
      <c r="C139" s="283" t="s">
        <v>208</v>
      </c>
      <c r="D139" s="283" t="s">
        <v>140</v>
      </c>
      <c r="E139" s="284" t="s">
        <v>209</v>
      </c>
      <c r="F139" s="285" t="s">
        <v>210</v>
      </c>
      <c r="G139" s="286" t="s">
        <v>143</v>
      </c>
      <c r="H139" s="287">
        <v>7.92</v>
      </c>
      <c r="I139" s="8"/>
      <c r="J139" s="288">
        <f>ROUND(I139*H139,2)</f>
        <v>0</v>
      </c>
      <c r="K139" s="285" t="s">
        <v>144</v>
      </c>
      <c r="L139" s="109"/>
      <c r="M139" s="289" t="s">
        <v>5</v>
      </c>
      <c r="N139" s="290" t="s">
        <v>42</v>
      </c>
      <c r="O139" s="110"/>
      <c r="P139" s="291">
        <f>O139*H139</f>
        <v>0</v>
      </c>
      <c r="Q139" s="291">
        <v>0</v>
      </c>
      <c r="R139" s="291">
        <f>Q139*H139</f>
        <v>0</v>
      </c>
      <c r="S139" s="291">
        <v>0</v>
      </c>
      <c r="T139" s="292">
        <f>S139*H139</f>
        <v>0</v>
      </c>
      <c r="AR139" s="93" t="s">
        <v>145</v>
      </c>
      <c r="AT139" s="93" t="s">
        <v>140</v>
      </c>
      <c r="AU139" s="93" t="s">
        <v>81</v>
      </c>
      <c r="AY139" s="93" t="s">
        <v>138</v>
      </c>
      <c r="BE139" s="293">
        <f>IF(N139="základní",J139,0)</f>
        <v>0</v>
      </c>
      <c r="BF139" s="293">
        <f>IF(N139="snížená",J139,0)</f>
        <v>0</v>
      </c>
      <c r="BG139" s="293">
        <f>IF(N139="zákl. přenesená",J139,0)</f>
        <v>0</v>
      </c>
      <c r="BH139" s="293">
        <f>IF(N139="sníž. přenesená",J139,0)</f>
        <v>0</v>
      </c>
      <c r="BI139" s="293">
        <f>IF(N139="nulová",J139,0)</f>
        <v>0</v>
      </c>
      <c r="BJ139" s="93" t="s">
        <v>79</v>
      </c>
      <c r="BK139" s="293">
        <f>ROUND(I139*H139,2)</f>
        <v>0</v>
      </c>
      <c r="BL139" s="93" t="s">
        <v>145</v>
      </c>
      <c r="BM139" s="93" t="s">
        <v>211</v>
      </c>
    </row>
    <row r="140" spans="2:65" s="114" customFormat="1" ht="40.5">
      <c r="B140" s="109"/>
      <c r="D140" s="294" t="s">
        <v>147</v>
      </c>
      <c r="F140" s="295" t="s">
        <v>212</v>
      </c>
      <c r="L140" s="109"/>
      <c r="M140" s="296"/>
      <c r="N140" s="110"/>
      <c r="O140" s="110"/>
      <c r="P140" s="110"/>
      <c r="Q140" s="110"/>
      <c r="R140" s="110"/>
      <c r="S140" s="110"/>
      <c r="T140" s="143"/>
      <c r="AT140" s="93" t="s">
        <v>147</v>
      </c>
      <c r="AU140" s="93" t="s">
        <v>81</v>
      </c>
    </row>
    <row r="141" spans="2:65" s="298" customFormat="1">
      <c r="B141" s="297"/>
      <c r="D141" s="294" t="s">
        <v>149</v>
      </c>
      <c r="E141" s="299" t="s">
        <v>89</v>
      </c>
      <c r="F141" s="300" t="s">
        <v>213</v>
      </c>
      <c r="H141" s="301">
        <v>7.92</v>
      </c>
      <c r="L141" s="297"/>
      <c r="M141" s="302"/>
      <c r="N141" s="303"/>
      <c r="O141" s="303"/>
      <c r="P141" s="303"/>
      <c r="Q141" s="303"/>
      <c r="R141" s="303"/>
      <c r="S141" s="303"/>
      <c r="T141" s="304"/>
      <c r="AT141" s="299" t="s">
        <v>149</v>
      </c>
      <c r="AU141" s="299" t="s">
        <v>81</v>
      </c>
      <c r="AV141" s="298" t="s">
        <v>81</v>
      </c>
      <c r="AW141" s="298" t="s">
        <v>35</v>
      </c>
      <c r="AX141" s="298" t="s">
        <v>79</v>
      </c>
      <c r="AY141" s="299" t="s">
        <v>138</v>
      </c>
    </row>
    <row r="142" spans="2:65" s="114" customFormat="1" ht="16.5" customHeight="1">
      <c r="B142" s="109"/>
      <c r="C142" s="320" t="s">
        <v>214</v>
      </c>
      <c r="D142" s="320" t="s">
        <v>215</v>
      </c>
      <c r="E142" s="321" t="s">
        <v>216</v>
      </c>
      <c r="F142" s="322" t="s">
        <v>217</v>
      </c>
      <c r="G142" s="323" t="s">
        <v>198</v>
      </c>
      <c r="H142" s="324">
        <v>15.84</v>
      </c>
      <c r="I142" s="9"/>
      <c r="J142" s="325">
        <f>ROUND(I142*H142,2)</f>
        <v>0</v>
      </c>
      <c r="K142" s="322" t="s">
        <v>144</v>
      </c>
      <c r="L142" s="326"/>
      <c r="M142" s="327" t="s">
        <v>5</v>
      </c>
      <c r="N142" s="328" t="s">
        <v>42</v>
      </c>
      <c r="O142" s="110"/>
      <c r="P142" s="291">
        <f>O142*H142</f>
        <v>0</v>
      </c>
      <c r="Q142" s="291">
        <v>0</v>
      </c>
      <c r="R142" s="291">
        <f>Q142*H142</f>
        <v>0</v>
      </c>
      <c r="S142" s="291">
        <v>0</v>
      </c>
      <c r="T142" s="292">
        <f>S142*H142</f>
        <v>0</v>
      </c>
      <c r="AR142" s="93" t="s">
        <v>190</v>
      </c>
      <c r="AT142" s="93" t="s">
        <v>215</v>
      </c>
      <c r="AU142" s="93" t="s">
        <v>81</v>
      </c>
      <c r="AY142" s="93" t="s">
        <v>138</v>
      </c>
      <c r="BE142" s="293">
        <f>IF(N142="základní",J142,0)</f>
        <v>0</v>
      </c>
      <c r="BF142" s="293">
        <f>IF(N142="snížená",J142,0)</f>
        <v>0</v>
      </c>
      <c r="BG142" s="293">
        <f>IF(N142="zákl. přenesená",J142,0)</f>
        <v>0</v>
      </c>
      <c r="BH142" s="293">
        <f>IF(N142="sníž. přenesená",J142,0)</f>
        <v>0</v>
      </c>
      <c r="BI142" s="293">
        <f>IF(N142="nulová",J142,0)</f>
        <v>0</v>
      </c>
      <c r="BJ142" s="93" t="s">
        <v>79</v>
      </c>
      <c r="BK142" s="293">
        <f>ROUND(I142*H142,2)</f>
        <v>0</v>
      </c>
      <c r="BL142" s="93" t="s">
        <v>145</v>
      </c>
      <c r="BM142" s="93" t="s">
        <v>218</v>
      </c>
    </row>
    <row r="143" spans="2:65" s="114" customFormat="1">
      <c r="B143" s="109"/>
      <c r="D143" s="294" t="s">
        <v>147</v>
      </c>
      <c r="F143" s="295" t="s">
        <v>217</v>
      </c>
      <c r="L143" s="109"/>
      <c r="M143" s="296"/>
      <c r="N143" s="110"/>
      <c r="O143" s="110"/>
      <c r="P143" s="110"/>
      <c r="Q143" s="110"/>
      <c r="R143" s="110"/>
      <c r="S143" s="110"/>
      <c r="T143" s="143"/>
      <c r="AT143" s="93" t="s">
        <v>147</v>
      </c>
      <c r="AU143" s="93" t="s">
        <v>81</v>
      </c>
    </row>
    <row r="144" spans="2:65" s="298" customFormat="1">
      <c r="B144" s="297"/>
      <c r="D144" s="294" t="s">
        <v>149</v>
      </c>
      <c r="E144" s="299" t="s">
        <v>5</v>
      </c>
      <c r="F144" s="300" t="s">
        <v>89</v>
      </c>
      <c r="H144" s="301">
        <v>7.92</v>
      </c>
      <c r="L144" s="297"/>
      <c r="M144" s="302"/>
      <c r="N144" s="303"/>
      <c r="O144" s="303"/>
      <c r="P144" s="303"/>
      <c r="Q144" s="303"/>
      <c r="R144" s="303"/>
      <c r="S144" s="303"/>
      <c r="T144" s="304"/>
      <c r="AT144" s="299" t="s">
        <v>149</v>
      </c>
      <c r="AU144" s="299" t="s">
        <v>81</v>
      </c>
      <c r="AV144" s="298" t="s">
        <v>81</v>
      </c>
      <c r="AW144" s="298" t="s">
        <v>35</v>
      </c>
      <c r="AX144" s="298" t="s">
        <v>79</v>
      </c>
      <c r="AY144" s="299" t="s">
        <v>138</v>
      </c>
    </row>
    <row r="145" spans="2:65" s="298" customFormat="1">
      <c r="B145" s="297"/>
      <c r="D145" s="294" t="s">
        <v>149</v>
      </c>
      <c r="F145" s="300" t="s">
        <v>219</v>
      </c>
      <c r="H145" s="301">
        <v>15.84</v>
      </c>
      <c r="L145" s="297"/>
      <c r="M145" s="302"/>
      <c r="N145" s="303"/>
      <c r="O145" s="303"/>
      <c r="P145" s="303"/>
      <c r="Q145" s="303"/>
      <c r="R145" s="303"/>
      <c r="S145" s="303"/>
      <c r="T145" s="304"/>
      <c r="AT145" s="299" t="s">
        <v>149</v>
      </c>
      <c r="AU145" s="299" t="s">
        <v>81</v>
      </c>
      <c r="AV145" s="298" t="s">
        <v>81</v>
      </c>
      <c r="AW145" s="298" t="s">
        <v>6</v>
      </c>
      <c r="AX145" s="298" t="s">
        <v>79</v>
      </c>
      <c r="AY145" s="299" t="s">
        <v>138</v>
      </c>
    </row>
    <row r="146" spans="2:65" s="271" customFormat="1" ht="29.85" customHeight="1">
      <c r="B146" s="270"/>
      <c r="D146" s="272" t="s">
        <v>70</v>
      </c>
      <c r="E146" s="281" t="s">
        <v>145</v>
      </c>
      <c r="F146" s="281" t="s">
        <v>220</v>
      </c>
      <c r="J146" s="282">
        <f>BK146</f>
        <v>0</v>
      </c>
      <c r="L146" s="270"/>
      <c r="M146" s="275"/>
      <c r="N146" s="276"/>
      <c r="O146" s="276"/>
      <c r="P146" s="277">
        <f>SUM(P147:P149)</f>
        <v>0</v>
      </c>
      <c r="Q146" s="276"/>
      <c r="R146" s="277">
        <f>SUM(R147:R149)</f>
        <v>0</v>
      </c>
      <c r="S146" s="276"/>
      <c r="T146" s="278">
        <f>SUM(T147:T149)</f>
        <v>0</v>
      </c>
      <c r="AR146" s="272" t="s">
        <v>79</v>
      </c>
      <c r="AT146" s="279" t="s">
        <v>70</v>
      </c>
      <c r="AU146" s="279" t="s">
        <v>79</v>
      </c>
      <c r="AY146" s="272" t="s">
        <v>138</v>
      </c>
      <c r="BK146" s="280">
        <f>SUM(BK147:BK149)</f>
        <v>0</v>
      </c>
    </row>
    <row r="147" spans="2:65" s="114" customFormat="1" ht="16.5" customHeight="1">
      <c r="B147" s="109"/>
      <c r="C147" s="283" t="s">
        <v>221</v>
      </c>
      <c r="D147" s="283" t="s">
        <v>140</v>
      </c>
      <c r="E147" s="284" t="s">
        <v>222</v>
      </c>
      <c r="F147" s="285" t="s">
        <v>223</v>
      </c>
      <c r="G147" s="286" t="s">
        <v>143</v>
      </c>
      <c r="H147" s="287">
        <v>1.76</v>
      </c>
      <c r="I147" s="8"/>
      <c r="J147" s="288">
        <f>ROUND(I147*H147,2)</f>
        <v>0</v>
      </c>
      <c r="K147" s="285" t="s">
        <v>144</v>
      </c>
      <c r="L147" s="109"/>
      <c r="M147" s="289" t="s">
        <v>5</v>
      </c>
      <c r="N147" s="290" t="s">
        <v>42</v>
      </c>
      <c r="O147" s="110"/>
      <c r="P147" s="291">
        <f>O147*H147</f>
        <v>0</v>
      </c>
      <c r="Q147" s="291">
        <v>0</v>
      </c>
      <c r="R147" s="291">
        <f>Q147*H147</f>
        <v>0</v>
      </c>
      <c r="S147" s="291">
        <v>0</v>
      </c>
      <c r="T147" s="292">
        <f>S147*H147</f>
        <v>0</v>
      </c>
      <c r="AR147" s="93" t="s">
        <v>145</v>
      </c>
      <c r="AT147" s="93" t="s">
        <v>140</v>
      </c>
      <c r="AU147" s="93" t="s">
        <v>81</v>
      </c>
      <c r="AY147" s="93" t="s">
        <v>138</v>
      </c>
      <c r="BE147" s="293">
        <f>IF(N147="základní",J147,0)</f>
        <v>0</v>
      </c>
      <c r="BF147" s="293">
        <f>IF(N147="snížená",J147,0)</f>
        <v>0</v>
      </c>
      <c r="BG147" s="293">
        <f>IF(N147="zákl. přenesená",J147,0)</f>
        <v>0</v>
      </c>
      <c r="BH147" s="293">
        <f>IF(N147="sníž. přenesená",J147,0)</f>
        <v>0</v>
      </c>
      <c r="BI147" s="293">
        <f>IF(N147="nulová",J147,0)</f>
        <v>0</v>
      </c>
      <c r="BJ147" s="93" t="s">
        <v>79</v>
      </c>
      <c r="BK147" s="293">
        <f>ROUND(I147*H147,2)</f>
        <v>0</v>
      </c>
      <c r="BL147" s="93" t="s">
        <v>145</v>
      </c>
      <c r="BM147" s="93" t="s">
        <v>224</v>
      </c>
    </row>
    <row r="148" spans="2:65" s="114" customFormat="1">
      <c r="B148" s="109"/>
      <c r="D148" s="294" t="s">
        <v>147</v>
      </c>
      <c r="F148" s="295" t="s">
        <v>225</v>
      </c>
      <c r="L148" s="109"/>
      <c r="M148" s="296"/>
      <c r="N148" s="110"/>
      <c r="O148" s="110"/>
      <c r="P148" s="110"/>
      <c r="Q148" s="110"/>
      <c r="R148" s="110"/>
      <c r="S148" s="110"/>
      <c r="T148" s="143"/>
      <c r="AT148" s="93" t="s">
        <v>147</v>
      </c>
      <c r="AU148" s="93" t="s">
        <v>81</v>
      </c>
    </row>
    <row r="149" spans="2:65" s="298" customFormat="1">
      <c r="B149" s="297"/>
      <c r="D149" s="294" t="s">
        <v>149</v>
      </c>
      <c r="E149" s="299" t="s">
        <v>87</v>
      </c>
      <c r="F149" s="300" t="s">
        <v>226</v>
      </c>
      <c r="H149" s="301">
        <v>1.76</v>
      </c>
      <c r="L149" s="297"/>
      <c r="M149" s="302"/>
      <c r="N149" s="303"/>
      <c r="O149" s="303"/>
      <c r="P149" s="303"/>
      <c r="Q149" s="303"/>
      <c r="R149" s="303"/>
      <c r="S149" s="303"/>
      <c r="T149" s="304"/>
      <c r="AT149" s="299" t="s">
        <v>149</v>
      </c>
      <c r="AU149" s="299" t="s">
        <v>81</v>
      </c>
      <c r="AV149" s="298" t="s">
        <v>81</v>
      </c>
      <c r="AW149" s="298" t="s">
        <v>35</v>
      </c>
      <c r="AX149" s="298" t="s">
        <v>79</v>
      </c>
      <c r="AY149" s="299" t="s">
        <v>138</v>
      </c>
    </row>
    <row r="150" spans="2:65" s="271" customFormat="1" ht="29.85" customHeight="1">
      <c r="B150" s="270"/>
      <c r="D150" s="272" t="s">
        <v>70</v>
      </c>
      <c r="E150" s="281" t="s">
        <v>195</v>
      </c>
      <c r="F150" s="281" t="s">
        <v>227</v>
      </c>
      <c r="J150" s="282">
        <f>BK150</f>
        <v>0</v>
      </c>
      <c r="L150" s="270"/>
      <c r="M150" s="275"/>
      <c r="N150" s="276"/>
      <c r="O150" s="276"/>
      <c r="P150" s="277">
        <f>SUM(P151:P154)</f>
        <v>0</v>
      </c>
      <c r="Q150" s="276"/>
      <c r="R150" s="277">
        <f>SUM(R151:R154)</f>
        <v>1.3600000000000001E-3</v>
      </c>
      <c r="S150" s="276"/>
      <c r="T150" s="278">
        <f>SUM(T151:T154)</f>
        <v>1.6E-2</v>
      </c>
      <c r="AR150" s="272" t="s">
        <v>79</v>
      </c>
      <c r="AT150" s="279" t="s">
        <v>70</v>
      </c>
      <c r="AU150" s="279" t="s">
        <v>79</v>
      </c>
      <c r="AY150" s="272" t="s">
        <v>138</v>
      </c>
      <c r="BK150" s="280">
        <f>SUM(BK151:BK154)</f>
        <v>0</v>
      </c>
    </row>
    <row r="151" spans="2:65" s="114" customFormat="1" ht="16.5" customHeight="1">
      <c r="B151" s="109"/>
      <c r="C151" s="283" t="s">
        <v>228</v>
      </c>
      <c r="D151" s="283" t="s">
        <v>140</v>
      </c>
      <c r="E151" s="284" t="s">
        <v>229</v>
      </c>
      <c r="F151" s="285" t="s">
        <v>230</v>
      </c>
      <c r="G151" s="286" t="s">
        <v>231</v>
      </c>
      <c r="H151" s="287">
        <v>2</v>
      </c>
      <c r="I151" s="8"/>
      <c r="J151" s="288">
        <f>ROUND(I151*H151,2)</f>
        <v>0</v>
      </c>
      <c r="K151" s="285" t="s">
        <v>144</v>
      </c>
      <c r="L151" s="109"/>
      <c r="M151" s="289" t="s">
        <v>5</v>
      </c>
      <c r="N151" s="290" t="s">
        <v>42</v>
      </c>
      <c r="O151" s="110"/>
      <c r="P151" s="291">
        <f>O151*H151</f>
        <v>0</v>
      </c>
      <c r="Q151" s="291">
        <v>3.4000000000000002E-4</v>
      </c>
      <c r="R151" s="291">
        <f>Q151*H151</f>
        <v>6.8000000000000005E-4</v>
      </c>
      <c r="S151" s="291">
        <v>4.0000000000000001E-3</v>
      </c>
      <c r="T151" s="292">
        <f>S151*H151</f>
        <v>8.0000000000000002E-3</v>
      </c>
      <c r="AR151" s="93" t="s">
        <v>145</v>
      </c>
      <c r="AT151" s="93" t="s">
        <v>140</v>
      </c>
      <c r="AU151" s="93" t="s">
        <v>81</v>
      </c>
      <c r="AY151" s="93" t="s">
        <v>138</v>
      </c>
      <c r="BE151" s="293">
        <f>IF(N151="základní",J151,0)</f>
        <v>0</v>
      </c>
      <c r="BF151" s="293">
        <f>IF(N151="snížená",J151,0)</f>
        <v>0</v>
      </c>
      <c r="BG151" s="293">
        <f>IF(N151="zákl. přenesená",J151,0)</f>
        <v>0</v>
      </c>
      <c r="BH151" s="293">
        <f>IF(N151="sníž. přenesená",J151,0)</f>
        <v>0</v>
      </c>
      <c r="BI151" s="293">
        <f>IF(N151="nulová",J151,0)</f>
        <v>0</v>
      </c>
      <c r="BJ151" s="93" t="s">
        <v>79</v>
      </c>
      <c r="BK151" s="293">
        <f>ROUND(I151*H151,2)</f>
        <v>0</v>
      </c>
      <c r="BL151" s="93" t="s">
        <v>145</v>
      </c>
      <c r="BM151" s="93" t="s">
        <v>232</v>
      </c>
    </row>
    <row r="152" spans="2:65" s="114" customFormat="1" ht="27">
      <c r="B152" s="109"/>
      <c r="D152" s="294" t="s">
        <v>147</v>
      </c>
      <c r="F152" s="295" t="s">
        <v>233</v>
      </c>
      <c r="L152" s="109"/>
      <c r="M152" s="296"/>
      <c r="N152" s="110"/>
      <c r="O152" s="110"/>
      <c r="P152" s="110"/>
      <c r="Q152" s="110"/>
      <c r="R152" s="110"/>
      <c r="S152" s="110"/>
      <c r="T152" s="143"/>
      <c r="AT152" s="93" t="s">
        <v>147</v>
      </c>
      <c r="AU152" s="93" t="s">
        <v>81</v>
      </c>
    </row>
    <row r="153" spans="2:65" s="114" customFormat="1" ht="16.5" customHeight="1">
      <c r="B153" s="109"/>
      <c r="C153" s="283" t="s">
        <v>11</v>
      </c>
      <c r="D153" s="283" t="s">
        <v>140</v>
      </c>
      <c r="E153" s="284" t="s">
        <v>234</v>
      </c>
      <c r="F153" s="285" t="s">
        <v>235</v>
      </c>
      <c r="G153" s="286" t="s">
        <v>231</v>
      </c>
      <c r="H153" s="287">
        <v>2</v>
      </c>
      <c r="I153" s="8"/>
      <c r="J153" s="288">
        <f>ROUND(I153*H153,2)</f>
        <v>0</v>
      </c>
      <c r="K153" s="285" t="s">
        <v>5</v>
      </c>
      <c r="L153" s="109"/>
      <c r="M153" s="289" t="s">
        <v>5</v>
      </c>
      <c r="N153" s="290" t="s">
        <v>42</v>
      </c>
      <c r="O153" s="110"/>
      <c r="P153" s="291">
        <f>O153*H153</f>
        <v>0</v>
      </c>
      <c r="Q153" s="291">
        <v>3.4000000000000002E-4</v>
      </c>
      <c r="R153" s="291">
        <f>Q153*H153</f>
        <v>6.8000000000000005E-4</v>
      </c>
      <c r="S153" s="291">
        <v>4.0000000000000001E-3</v>
      </c>
      <c r="T153" s="292">
        <f>S153*H153</f>
        <v>8.0000000000000002E-3</v>
      </c>
      <c r="AR153" s="93" t="s">
        <v>145</v>
      </c>
      <c r="AT153" s="93" t="s">
        <v>140</v>
      </c>
      <c r="AU153" s="93" t="s">
        <v>81</v>
      </c>
      <c r="AY153" s="93" t="s">
        <v>138</v>
      </c>
      <c r="BE153" s="293">
        <f>IF(N153="základní",J153,0)</f>
        <v>0</v>
      </c>
      <c r="BF153" s="293">
        <f>IF(N153="snížená",J153,0)</f>
        <v>0</v>
      </c>
      <c r="BG153" s="293">
        <f>IF(N153="zákl. přenesená",J153,0)</f>
        <v>0</v>
      </c>
      <c r="BH153" s="293">
        <f>IF(N153="sníž. přenesená",J153,0)</f>
        <v>0</v>
      </c>
      <c r="BI153" s="293">
        <f>IF(N153="nulová",J153,0)</f>
        <v>0</v>
      </c>
      <c r="BJ153" s="93" t="s">
        <v>79</v>
      </c>
      <c r="BK153" s="293">
        <f>ROUND(I153*H153,2)</f>
        <v>0</v>
      </c>
      <c r="BL153" s="93" t="s">
        <v>145</v>
      </c>
      <c r="BM153" s="93" t="s">
        <v>236</v>
      </c>
    </row>
    <row r="154" spans="2:65" s="114" customFormat="1" ht="27">
      <c r="B154" s="109"/>
      <c r="D154" s="294" t="s">
        <v>147</v>
      </c>
      <c r="F154" s="295" t="s">
        <v>237</v>
      </c>
      <c r="L154" s="109"/>
      <c r="M154" s="296"/>
      <c r="N154" s="110"/>
      <c r="O154" s="110"/>
      <c r="P154" s="110"/>
      <c r="Q154" s="110"/>
      <c r="R154" s="110"/>
      <c r="S154" s="110"/>
      <c r="T154" s="143"/>
      <c r="AT154" s="93" t="s">
        <v>147</v>
      </c>
      <c r="AU154" s="93" t="s">
        <v>81</v>
      </c>
    </row>
    <row r="155" spans="2:65" s="271" customFormat="1" ht="37.35" customHeight="1">
      <c r="B155" s="270"/>
      <c r="D155" s="272" t="s">
        <v>70</v>
      </c>
      <c r="E155" s="273" t="s">
        <v>238</v>
      </c>
      <c r="F155" s="273" t="s">
        <v>239</v>
      </c>
      <c r="J155" s="274">
        <f>BK155</f>
        <v>0</v>
      </c>
      <c r="L155" s="270"/>
      <c r="M155" s="275"/>
      <c r="N155" s="276"/>
      <c r="O155" s="276"/>
      <c r="P155" s="277">
        <f>P156+P179+P182+P189+P237+P280+P349</f>
        <v>0</v>
      </c>
      <c r="Q155" s="276"/>
      <c r="R155" s="277">
        <f>R156+R179+R182+R189+R237+R280+R349</f>
        <v>6.3900899999999989</v>
      </c>
      <c r="S155" s="276"/>
      <c r="T155" s="278">
        <f>T156+T179+T182+T189+T237+T280+T349</f>
        <v>0.27528999999999998</v>
      </c>
      <c r="AR155" s="272" t="s">
        <v>81</v>
      </c>
      <c r="AT155" s="279" t="s">
        <v>70</v>
      </c>
      <c r="AU155" s="279" t="s">
        <v>71</v>
      </c>
      <c r="AY155" s="272" t="s">
        <v>138</v>
      </c>
      <c r="BK155" s="280">
        <f>BK156+BK179+BK182+BK189+BK237+BK280+BK349</f>
        <v>0</v>
      </c>
    </row>
    <row r="156" spans="2:65" s="271" customFormat="1" ht="19.899999999999999" customHeight="1">
      <c r="B156" s="270"/>
      <c r="D156" s="272" t="s">
        <v>70</v>
      </c>
      <c r="E156" s="281" t="s">
        <v>240</v>
      </c>
      <c r="F156" s="281" t="s">
        <v>241</v>
      </c>
      <c r="J156" s="282">
        <f>BK156</f>
        <v>0</v>
      </c>
      <c r="L156" s="270"/>
      <c r="M156" s="275"/>
      <c r="N156" s="276"/>
      <c r="O156" s="276"/>
      <c r="P156" s="277">
        <f>SUM(P157:P178)</f>
        <v>0</v>
      </c>
      <c r="Q156" s="276"/>
      <c r="R156" s="277">
        <f>SUM(R157:R178)</f>
        <v>0.26405999999999996</v>
      </c>
      <c r="S156" s="276"/>
      <c r="T156" s="278">
        <f>SUM(T157:T178)</f>
        <v>0</v>
      </c>
      <c r="AR156" s="272" t="s">
        <v>81</v>
      </c>
      <c r="AT156" s="279" t="s">
        <v>70</v>
      </c>
      <c r="AU156" s="279" t="s">
        <v>79</v>
      </c>
      <c r="AY156" s="272" t="s">
        <v>138</v>
      </c>
      <c r="BK156" s="280">
        <f>SUM(BK157:BK178)</f>
        <v>0</v>
      </c>
    </row>
    <row r="157" spans="2:65" s="114" customFormat="1" ht="25.5" customHeight="1">
      <c r="B157" s="109"/>
      <c r="C157" s="283" t="s">
        <v>242</v>
      </c>
      <c r="D157" s="283" t="s">
        <v>140</v>
      </c>
      <c r="E157" s="284" t="s">
        <v>243</v>
      </c>
      <c r="F157" s="285" t="s">
        <v>244</v>
      </c>
      <c r="G157" s="286" t="s">
        <v>245</v>
      </c>
      <c r="H157" s="287">
        <v>410</v>
      </c>
      <c r="I157" s="8"/>
      <c r="J157" s="288">
        <f>ROUND(I157*H157,2)</f>
        <v>0</v>
      </c>
      <c r="K157" s="285" t="s">
        <v>144</v>
      </c>
      <c r="L157" s="109"/>
      <c r="M157" s="289" t="s">
        <v>5</v>
      </c>
      <c r="N157" s="290" t="s">
        <v>42</v>
      </c>
      <c r="O157" s="110"/>
      <c r="P157" s="291">
        <f>O157*H157</f>
        <v>0</v>
      </c>
      <c r="Q157" s="291">
        <v>6.0000000000000002E-5</v>
      </c>
      <c r="R157" s="291">
        <f>Q157*H157</f>
        <v>2.46E-2</v>
      </c>
      <c r="S157" s="291">
        <v>0</v>
      </c>
      <c r="T157" s="292">
        <f>S157*H157</f>
        <v>0</v>
      </c>
      <c r="AR157" s="93" t="s">
        <v>242</v>
      </c>
      <c r="AT157" s="93" t="s">
        <v>140</v>
      </c>
      <c r="AU157" s="93" t="s">
        <v>81</v>
      </c>
      <c r="AY157" s="93" t="s">
        <v>138</v>
      </c>
      <c r="BE157" s="293">
        <f>IF(N157="základní",J157,0)</f>
        <v>0</v>
      </c>
      <c r="BF157" s="293">
        <f>IF(N157="snížená",J157,0)</f>
        <v>0</v>
      </c>
      <c r="BG157" s="293">
        <f>IF(N157="zákl. přenesená",J157,0)</f>
        <v>0</v>
      </c>
      <c r="BH157" s="293">
        <f>IF(N157="sníž. přenesená",J157,0)</f>
        <v>0</v>
      </c>
      <c r="BI157" s="293">
        <f>IF(N157="nulová",J157,0)</f>
        <v>0</v>
      </c>
      <c r="BJ157" s="93" t="s">
        <v>79</v>
      </c>
      <c r="BK157" s="293">
        <f>ROUND(I157*H157,2)</f>
        <v>0</v>
      </c>
      <c r="BL157" s="93" t="s">
        <v>242</v>
      </c>
      <c r="BM157" s="93" t="s">
        <v>246</v>
      </c>
    </row>
    <row r="158" spans="2:65" s="114" customFormat="1" ht="40.5">
      <c r="B158" s="109"/>
      <c r="D158" s="294" t="s">
        <v>147</v>
      </c>
      <c r="F158" s="295" t="s">
        <v>247</v>
      </c>
      <c r="L158" s="109"/>
      <c r="M158" s="296"/>
      <c r="N158" s="110"/>
      <c r="O158" s="110"/>
      <c r="P158" s="110"/>
      <c r="Q158" s="110"/>
      <c r="R158" s="110"/>
      <c r="S158" s="110"/>
      <c r="T158" s="143"/>
      <c r="AT158" s="93" t="s">
        <v>147</v>
      </c>
      <c r="AU158" s="93" t="s">
        <v>81</v>
      </c>
    </row>
    <row r="159" spans="2:65" s="114" customFormat="1" ht="16.5" customHeight="1">
      <c r="B159" s="109"/>
      <c r="C159" s="320" t="s">
        <v>248</v>
      </c>
      <c r="D159" s="320" t="s">
        <v>215</v>
      </c>
      <c r="E159" s="321" t="s">
        <v>249</v>
      </c>
      <c r="F159" s="322" t="s">
        <v>250</v>
      </c>
      <c r="G159" s="323" t="s">
        <v>245</v>
      </c>
      <c r="H159" s="324">
        <v>44</v>
      </c>
      <c r="I159" s="9"/>
      <c r="J159" s="325">
        <f>ROUND(I159*H159,2)</f>
        <v>0</v>
      </c>
      <c r="K159" s="322" t="s">
        <v>144</v>
      </c>
      <c r="L159" s="326"/>
      <c r="M159" s="327" t="s">
        <v>5</v>
      </c>
      <c r="N159" s="328" t="s">
        <v>42</v>
      </c>
      <c r="O159" s="110"/>
      <c r="P159" s="291">
        <f>O159*H159</f>
        <v>0</v>
      </c>
      <c r="Q159" s="291">
        <v>6.9999999999999994E-5</v>
      </c>
      <c r="R159" s="291">
        <f>Q159*H159</f>
        <v>3.0799999999999998E-3</v>
      </c>
      <c r="S159" s="291">
        <v>0</v>
      </c>
      <c r="T159" s="292">
        <f>S159*H159</f>
        <v>0</v>
      </c>
      <c r="AR159" s="93" t="s">
        <v>251</v>
      </c>
      <c r="AT159" s="93" t="s">
        <v>215</v>
      </c>
      <c r="AU159" s="93" t="s">
        <v>81</v>
      </c>
      <c r="AY159" s="93" t="s">
        <v>138</v>
      </c>
      <c r="BE159" s="293">
        <f>IF(N159="základní",J159,0)</f>
        <v>0</v>
      </c>
      <c r="BF159" s="293">
        <f>IF(N159="snížená",J159,0)</f>
        <v>0</v>
      </c>
      <c r="BG159" s="293">
        <f>IF(N159="zákl. přenesená",J159,0)</f>
        <v>0</v>
      </c>
      <c r="BH159" s="293">
        <f>IF(N159="sníž. přenesená",J159,0)</f>
        <v>0</v>
      </c>
      <c r="BI159" s="293">
        <f>IF(N159="nulová",J159,0)</f>
        <v>0</v>
      </c>
      <c r="BJ159" s="93" t="s">
        <v>79</v>
      </c>
      <c r="BK159" s="293">
        <f>ROUND(I159*H159,2)</f>
        <v>0</v>
      </c>
      <c r="BL159" s="93" t="s">
        <v>242</v>
      </c>
      <c r="BM159" s="93" t="s">
        <v>252</v>
      </c>
    </row>
    <row r="160" spans="2:65" s="114" customFormat="1">
      <c r="B160" s="109"/>
      <c r="D160" s="294" t="s">
        <v>147</v>
      </c>
      <c r="F160" s="295" t="s">
        <v>250</v>
      </c>
      <c r="L160" s="109"/>
      <c r="M160" s="296"/>
      <c r="N160" s="110"/>
      <c r="O160" s="110"/>
      <c r="P160" s="110"/>
      <c r="Q160" s="110"/>
      <c r="R160" s="110"/>
      <c r="S160" s="110"/>
      <c r="T160" s="143"/>
      <c r="AT160" s="93" t="s">
        <v>147</v>
      </c>
      <c r="AU160" s="93" t="s">
        <v>81</v>
      </c>
    </row>
    <row r="161" spans="2:65" s="114" customFormat="1" ht="16.5" customHeight="1">
      <c r="B161" s="109"/>
      <c r="C161" s="320" t="s">
        <v>253</v>
      </c>
      <c r="D161" s="320" t="s">
        <v>215</v>
      </c>
      <c r="E161" s="321" t="s">
        <v>254</v>
      </c>
      <c r="F161" s="322" t="s">
        <v>255</v>
      </c>
      <c r="G161" s="323" t="s">
        <v>245</v>
      </c>
      <c r="H161" s="324">
        <v>32</v>
      </c>
      <c r="I161" s="9"/>
      <c r="J161" s="325">
        <f>ROUND(I161*H161,2)</f>
        <v>0</v>
      </c>
      <c r="K161" s="322" t="s">
        <v>144</v>
      </c>
      <c r="L161" s="326"/>
      <c r="M161" s="327" t="s">
        <v>5</v>
      </c>
      <c r="N161" s="328" t="s">
        <v>42</v>
      </c>
      <c r="O161" s="110"/>
      <c r="P161" s="291">
        <f>O161*H161</f>
        <v>0</v>
      </c>
      <c r="Q161" s="291">
        <v>6.9999999999999994E-5</v>
      </c>
      <c r="R161" s="291">
        <f>Q161*H161</f>
        <v>2.2399999999999998E-3</v>
      </c>
      <c r="S161" s="291">
        <v>0</v>
      </c>
      <c r="T161" s="292">
        <f>S161*H161</f>
        <v>0</v>
      </c>
      <c r="AR161" s="93" t="s">
        <v>251</v>
      </c>
      <c r="AT161" s="93" t="s">
        <v>215</v>
      </c>
      <c r="AU161" s="93" t="s">
        <v>81</v>
      </c>
      <c r="AY161" s="93" t="s">
        <v>138</v>
      </c>
      <c r="BE161" s="293">
        <f>IF(N161="základní",J161,0)</f>
        <v>0</v>
      </c>
      <c r="BF161" s="293">
        <f>IF(N161="snížená",J161,0)</f>
        <v>0</v>
      </c>
      <c r="BG161" s="293">
        <f>IF(N161="zákl. přenesená",J161,0)</f>
        <v>0</v>
      </c>
      <c r="BH161" s="293">
        <f>IF(N161="sníž. přenesená",J161,0)</f>
        <v>0</v>
      </c>
      <c r="BI161" s="293">
        <f>IF(N161="nulová",J161,0)</f>
        <v>0</v>
      </c>
      <c r="BJ161" s="93" t="s">
        <v>79</v>
      </c>
      <c r="BK161" s="293">
        <f>ROUND(I161*H161,2)</f>
        <v>0</v>
      </c>
      <c r="BL161" s="93" t="s">
        <v>242</v>
      </c>
      <c r="BM161" s="93" t="s">
        <v>256</v>
      </c>
    </row>
    <row r="162" spans="2:65" s="114" customFormat="1">
      <c r="B162" s="109"/>
      <c r="D162" s="294" t="s">
        <v>147</v>
      </c>
      <c r="F162" s="295" t="s">
        <v>255</v>
      </c>
      <c r="L162" s="109"/>
      <c r="M162" s="296"/>
      <c r="N162" s="110"/>
      <c r="O162" s="110"/>
      <c r="P162" s="110"/>
      <c r="Q162" s="110"/>
      <c r="R162" s="110"/>
      <c r="S162" s="110"/>
      <c r="T162" s="143"/>
      <c r="AT162" s="93" t="s">
        <v>147</v>
      </c>
      <c r="AU162" s="93" t="s">
        <v>81</v>
      </c>
    </row>
    <row r="163" spans="2:65" s="114" customFormat="1" ht="16.5" customHeight="1">
      <c r="B163" s="109"/>
      <c r="C163" s="320" t="s">
        <v>257</v>
      </c>
      <c r="D163" s="320" t="s">
        <v>215</v>
      </c>
      <c r="E163" s="321" t="s">
        <v>258</v>
      </c>
      <c r="F163" s="322" t="s">
        <v>259</v>
      </c>
      <c r="G163" s="323" t="s">
        <v>245</v>
      </c>
      <c r="H163" s="324">
        <v>48</v>
      </c>
      <c r="I163" s="9"/>
      <c r="J163" s="325">
        <f>ROUND(I163*H163,2)</f>
        <v>0</v>
      </c>
      <c r="K163" s="322" t="s">
        <v>144</v>
      </c>
      <c r="L163" s="326"/>
      <c r="M163" s="327" t="s">
        <v>5</v>
      </c>
      <c r="N163" s="328" t="s">
        <v>42</v>
      </c>
      <c r="O163" s="110"/>
      <c r="P163" s="291">
        <f>O163*H163</f>
        <v>0</v>
      </c>
      <c r="Q163" s="291">
        <v>8.0000000000000007E-5</v>
      </c>
      <c r="R163" s="291">
        <f>Q163*H163</f>
        <v>3.8400000000000005E-3</v>
      </c>
      <c r="S163" s="291">
        <v>0</v>
      </c>
      <c r="T163" s="292">
        <f>S163*H163</f>
        <v>0</v>
      </c>
      <c r="AR163" s="93" t="s">
        <v>251</v>
      </c>
      <c r="AT163" s="93" t="s">
        <v>215</v>
      </c>
      <c r="AU163" s="93" t="s">
        <v>81</v>
      </c>
      <c r="AY163" s="93" t="s">
        <v>138</v>
      </c>
      <c r="BE163" s="293">
        <f>IF(N163="základní",J163,0)</f>
        <v>0</v>
      </c>
      <c r="BF163" s="293">
        <f>IF(N163="snížená",J163,0)</f>
        <v>0</v>
      </c>
      <c r="BG163" s="293">
        <f>IF(N163="zákl. přenesená",J163,0)</f>
        <v>0</v>
      </c>
      <c r="BH163" s="293">
        <f>IF(N163="sníž. přenesená",J163,0)</f>
        <v>0</v>
      </c>
      <c r="BI163" s="293">
        <f>IF(N163="nulová",J163,0)</f>
        <v>0</v>
      </c>
      <c r="BJ163" s="93" t="s">
        <v>79</v>
      </c>
      <c r="BK163" s="293">
        <f>ROUND(I163*H163,2)</f>
        <v>0</v>
      </c>
      <c r="BL163" s="93" t="s">
        <v>242</v>
      </c>
      <c r="BM163" s="93" t="s">
        <v>260</v>
      </c>
    </row>
    <row r="164" spans="2:65" s="114" customFormat="1">
      <c r="B164" s="109"/>
      <c r="D164" s="294" t="s">
        <v>147</v>
      </c>
      <c r="F164" s="295" t="s">
        <v>259</v>
      </c>
      <c r="L164" s="109"/>
      <c r="M164" s="296"/>
      <c r="N164" s="110"/>
      <c r="O164" s="110"/>
      <c r="P164" s="110"/>
      <c r="Q164" s="110"/>
      <c r="R164" s="110"/>
      <c r="S164" s="110"/>
      <c r="T164" s="143"/>
      <c r="AT164" s="93" t="s">
        <v>147</v>
      </c>
      <c r="AU164" s="93" t="s">
        <v>81</v>
      </c>
    </row>
    <row r="165" spans="2:65" s="114" customFormat="1" ht="16.5" customHeight="1">
      <c r="B165" s="109"/>
      <c r="C165" s="320" t="s">
        <v>261</v>
      </c>
      <c r="D165" s="320" t="s">
        <v>215</v>
      </c>
      <c r="E165" s="321" t="s">
        <v>262</v>
      </c>
      <c r="F165" s="322" t="s">
        <v>263</v>
      </c>
      <c r="G165" s="323" t="s">
        <v>245</v>
      </c>
      <c r="H165" s="324">
        <v>196</v>
      </c>
      <c r="I165" s="9"/>
      <c r="J165" s="325">
        <f>ROUND(I165*H165,2)</f>
        <v>0</v>
      </c>
      <c r="K165" s="322" t="s">
        <v>144</v>
      </c>
      <c r="L165" s="326"/>
      <c r="M165" s="327" t="s">
        <v>5</v>
      </c>
      <c r="N165" s="328" t="s">
        <v>42</v>
      </c>
      <c r="O165" s="110"/>
      <c r="P165" s="291">
        <f>O165*H165</f>
        <v>0</v>
      </c>
      <c r="Q165" s="291">
        <v>9.0000000000000006E-5</v>
      </c>
      <c r="R165" s="291">
        <f>Q165*H165</f>
        <v>1.7639999999999999E-2</v>
      </c>
      <c r="S165" s="291">
        <v>0</v>
      </c>
      <c r="T165" s="292">
        <f>S165*H165</f>
        <v>0</v>
      </c>
      <c r="AR165" s="93" t="s">
        <v>251</v>
      </c>
      <c r="AT165" s="93" t="s">
        <v>215</v>
      </c>
      <c r="AU165" s="93" t="s">
        <v>81</v>
      </c>
      <c r="AY165" s="93" t="s">
        <v>138</v>
      </c>
      <c r="BE165" s="293">
        <f>IF(N165="základní",J165,0)</f>
        <v>0</v>
      </c>
      <c r="BF165" s="293">
        <f>IF(N165="snížená",J165,0)</f>
        <v>0</v>
      </c>
      <c r="BG165" s="293">
        <f>IF(N165="zákl. přenesená",J165,0)</f>
        <v>0</v>
      </c>
      <c r="BH165" s="293">
        <f>IF(N165="sníž. přenesená",J165,0)</f>
        <v>0</v>
      </c>
      <c r="BI165" s="293">
        <f>IF(N165="nulová",J165,0)</f>
        <v>0</v>
      </c>
      <c r="BJ165" s="93" t="s">
        <v>79</v>
      </c>
      <c r="BK165" s="293">
        <f>ROUND(I165*H165,2)</f>
        <v>0</v>
      </c>
      <c r="BL165" s="93" t="s">
        <v>242</v>
      </c>
      <c r="BM165" s="93" t="s">
        <v>264</v>
      </c>
    </row>
    <row r="166" spans="2:65" s="114" customFormat="1">
      <c r="B166" s="109"/>
      <c r="D166" s="294" t="s">
        <v>147</v>
      </c>
      <c r="F166" s="295" t="s">
        <v>263</v>
      </c>
      <c r="L166" s="109"/>
      <c r="M166" s="296"/>
      <c r="N166" s="110"/>
      <c r="O166" s="110"/>
      <c r="P166" s="110"/>
      <c r="Q166" s="110"/>
      <c r="R166" s="110"/>
      <c r="S166" s="110"/>
      <c r="T166" s="143"/>
      <c r="AT166" s="93" t="s">
        <v>147</v>
      </c>
      <c r="AU166" s="93" t="s">
        <v>81</v>
      </c>
    </row>
    <row r="167" spans="2:65" s="114" customFormat="1" ht="16.5" customHeight="1">
      <c r="B167" s="109"/>
      <c r="C167" s="320" t="s">
        <v>10</v>
      </c>
      <c r="D167" s="320" t="s">
        <v>215</v>
      </c>
      <c r="E167" s="321" t="s">
        <v>265</v>
      </c>
      <c r="F167" s="322" t="s">
        <v>266</v>
      </c>
      <c r="G167" s="323" t="s">
        <v>245</v>
      </c>
      <c r="H167" s="324">
        <v>90</v>
      </c>
      <c r="I167" s="9"/>
      <c r="J167" s="325">
        <f>ROUND(I167*H167,2)</f>
        <v>0</v>
      </c>
      <c r="K167" s="322" t="s">
        <v>144</v>
      </c>
      <c r="L167" s="326"/>
      <c r="M167" s="327" t="s">
        <v>5</v>
      </c>
      <c r="N167" s="328" t="s">
        <v>42</v>
      </c>
      <c r="O167" s="110"/>
      <c r="P167" s="291">
        <f>O167*H167</f>
        <v>0</v>
      </c>
      <c r="Q167" s="291">
        <v>9.7999999999999997E-4</v>
      </c>
      <c r="R167" s="291">
        <f>Q167*H167</f>
        <v>8.8200000000000001E-2</v>
      </c>
      <c r="S167" s="291">
        <v>0</v>
      </c>
      <c r="T167" s="292">
        <f>S167*H167</f>
        <v>0</v>
      </c>
      <c r="AR167" s="93" t="s">
        <v>251</v>
      </c>
      <c r="AT167" s="93" t="s">
        <v>215</v>
      </c>
      <c r="AU167" s="93" t="s">
        <v>81</v>
      </c>
      <c r="AY167" s="93" t="s">
        <v>138</v>
      </c>
      <c r="BE167" s="293">
        <f>IF(N167="základní",J167,0)</f>
        <v>0</v>
      </c>
      <c r="BF167" s="293">
        <f>IF(N167="snížená",J167,0)</f>
        <v>0</v>
      </c>
      <c r="BG167" s="293">
        <f>IF(N167="zákl. přenesená",J167,0)</f>
        <v>0</v>
      </c>
      <c r="BH167" s="293">
        <f>IF(N167="sníž. přenesená",J167,0)</f>
        <v>0</v>
      </c>
      <c r="BI167" s="293">
        <f>IF(N167="nulová",J167,0)</f>
        <v>0</v>
      </c>
      <c r="BJ167" s="93" t="s">
        <v>79</v>
      </c>
      <c r="BK167" s="293">
        <f>ROUND(I167*H167,2)</f>
        <v>0</v>
      </c>
      <c r="BL167" s="93" t="s">
        <v>242</v>
      </c>
      <c r="BM167" s="93" t="s">
        <v>267</v>
      </c>
    </row>
    <row r="168" spans="2:65" s="114" customFormat="1">
      <c r="B168" s="109"/>
      <c r="D168" s="294" t="s">
        <v>147</v>
      </c>
      <c r="F168" s="295" t="s">
        <v>266</v>
      </c>
      <c r="L168" s="109"/>
      <c r="M168" s="296"/>
      <c r="N168" s="110"/>
      <c r="O168" s="110"/>
      <c r="P168" s="110"/>
      <c r="Q168" s="110"/>
      <c r="R168" s="110"/>
      <c r="S168" s="110"/>
      <c r="T168" s="143"/>
      <c r="AT168" s="93" t="s">
        <v>147</v>
      </c>
      <c r="AU168" s="93" t="s">
        <v>81</v>
      </c>
    </row>
    <row r="169" spans="2:65" s="114" customFormat="1" ht="25.5" customHeight="1">
      <c r="B169" s="109"/>
      <c r="C169" s="283" t="s">
        <v>268</v>
      </c>
      <c r="D169" s="283" t="s">
        <v>140</v>
      </c>
      <c r="E169" s="284" t="s">
        <v>269</v>
      </c>
      <c r="F169" s="285" t="s">
        <v>270</v>
      </c>
      <c r="G169" s="286" t="s">
        <v>245</v>
      </c>
      <c r="H169" s="287">
        <v>98</v>
      </c>
      <c r="I169" s="8"/>
      <c r="J169" s="288">
        <f>ROUND(I169*H169,2)</f>
        <v>0</v>
      </c>
      <c r="K169" s="285" t="s">
        <v>144</v>
      </c>
      <c r="L169" s="109"/>
      <c r="M169" s="289" t="s">
        <v>5</v>
      </c>
      <c r="N169" s="290" t="s">
        <v>42</v>
      </c>
      <c r="O169" s="110"/>
      <c r="P169" s="291">
        <f>O169*H169</f>
        <v>0</v>
      </c>
      <c r="Q169" s="291">
        <v>1.9000000000000001E-4</v>
      </c>
      <c r="R169" s="291">
        <f>Q169*H169</f>
        <v>1.8620000000000001E-2</v>
      </c>
      <c r="S169" s="291">
        <v>0</v>
      </c>
      <c r="T169" s="292">
        <f>S169*H169</f>
        <v>0</v>
      </c>
      <c r="AR169" s="93" t="s">
        <v>242</v>
      </c>
      <c r="AT169" s="93" t="s">
        <v>140</v>
      </c>
      <c r="AU169" s="93" t="s">
        <v>81</v>
      </c>
      <c r="AY169" s="93" t="s">
        <v>138</v>
      </c>
      <c r="BE169" s="293">
        <f>IF(N169="základní",J169,0)</f>
        <v>0</v>
      </c>
      <c r="BF169" s="293">
        <f>IF(N169="snížená",J169,0)</f>
        <v>0</v>
      </c>
      <c r="BG169" s="293">
        <f>IF(N169="zákl. přenesená",J169,0)</f>
        <v>0</v>
      </c>
      <c r="BH169" s="293">
        <f>IF(N169="sníž. přenesená",J169,0)</f>
        <v>0</v>
      </c>
      <c r="BI169" s="293">
        <f>IF(N169="nulová",J169,0)</f>
        <v>0</v>
      </c>
      <c r="BJ169" s="93" t="s">
        <v>79</v>
      </c>
      <c r="BK169" s="293">
        <f>ROUND(I169*H169,2)</f>
        <v>0</v>
      </c>
      <c r="BL169" s="93" t="s">
        <v>242</v>
      </c>
      <c r="BM169" s="93" t="s">
        <v>271</v>
      </c>
    </row>
    <row r="170" spans="2:65" s="114" customFormat="1" ht="40.5">
      <c r="B170" s="109"/>
      <c r="D170" s="294" t="s">
        <v>147</v>
      </c>
      <c r="F170" s="295" t="s">
        <v>272</v>
      </c>
      <c r="L170" s="109"/>
      <c r="M170" s="296"/>
      <c r="N170" s="110"/>
      <c r="O170" s="110"/>
      <c r="P170" s="110"/>
      <c r="Q170" s="110"/>
      <c r="R170" s="110"/>
      <c r="S170" s="110"/>
      <c r="T170" s="143"/>
      <c r="AT170" s="93" t="s">
        <v>147</v>
      </c>
      <c r="AU170" s="93" t="s">
        <v>81</v>
      </c>
    </row>
    <row r="171" spans="2:65" s="114" customFormat="1" ht="25.5" customHeight="1">
      <c r="B171" s="109"/>
      <c r="C171" s="320" t="s">
        <v>273</v>
      </c>
      <c r="D171" s="320" t="s">
        <v>215</v>
      </c>
      <c r="E171" s="321" t="s">
        <v>274</v>
      </c>
      <c r="F171" s="322" t="s">
        <v>275</v>
      </c>
      <c r="G171" s="323" t="s">
        <v>245</v>
      </c>
      <c r="H171" s="324">
        <v>26</v>
      </c>
      <c r="I171" s="9"/>
      <c r="J171" s="325">
        <f>ROUND(I171*H171,2)</f>
        <v>0</v>
      </c>
      <c r="K171" s="322" t="s">
        <v>144</v>
      </c>
      <c r="L171" s="326"/>
      <c r="M171" s="327" t="s">
        <v>5</v>
      </c>
      <c r="N171" s="328" t="s">
        <v>42</v>
      </c>
      <c r="O171" s="110"/>
      <c r="P171" s="291">
        <f>O171*H171</f>
        <v>0</v>
      </c>
      <c r="Q171" s="291">
        <v>7.2000000000000005E-4</v>
      </c>
      <c r="R171" s="291">
        <f>Q171*H171</f>
        <v>1.8720000000000001E-2</v>
      </c>
      <c r="S171" s="291">
        <v>0</v>
      </c>
      <c r="T171" s="292">
        <f>S171*H171</f>
        <v>0</v>
      </c>
      <c r="AR171" s="93" t="s">
        <v>251</v>
      </c>
      <c r="AT171" s="93" t="s">
        <v>215</v>
      </c>
      <c r="AU171" s="93" t="s">
        <v>81</v>
      </c>
      <c r="AY171" s="93" t="s">
        <v>138</v>
      </c>
      <c r="BE171" s="293">
        <f>IF(N171="základní",J171,0)</f>
        <v>0</v>
      </c>
      <c r="BF171" s="293">
        <f>IF(N171="snížená",J171,0)</f>
        <v>0</v>
      </c>
      <c r="BG171" s="293">
        <f>IF(N171="zákl. přenesená",J171,0)</f>
        <v>0</v>
      </c>
      <c r="BH171" s="293">
        <f>IF(N171="sníž. přenesená",J171,0)</f>
        <v>0</v>
      </c>
      <c r="BI171" s="293">
        <f>IF(N171="nulová",J171,0)</f>
        <v>0</v>
      </c>
      <c r="BJ171" s="93" t="s">
        <v>79</v>
      </c>
      <c r="BK171" s="293">
        <f>ROUND(I171*H171,2)</f>
        <v>0</v>
      </c>
      <c r="BL171" s="93" t="s">
        <v>242</v>
      </c>
      <c r="BM171" s="93" t="s">
        <v>276</v>
      </c>
    </row>
    <row r="172" spans="2:65" s="114" customFormat="1">
      <c r="B172" s="109"/>
      <c r="D172" s="294" t="s">
        <v>147</v>
      </c>
      <c r="F172" s="295" t="s">
        <v>275</v>
      </c>
      <c r="L172" s="109"/>
      <c r="M172" s="296"/>
      <c r="N172" s="110"/>
      <c r="O172" s="110"/>
      <c r="P172" s="110"/>
      <c r="Q172" s="110"/>
      <c r="R172" s="110"/>
      <c r="S172" s="110"/>
      <c r="T172" s="143"/>
      <c r="AT172" s="93" t="s">
        <v>147</v>
      </c>
      <c r="AU172" s="93" t="s">
        <v>81</v>
      </c>
    </row>
    <row r="173" spans="2:65" s="114" customFormat="1" ht="25.5" customHeight="1">
      <c r="B173" s="109"/>
      <c r="C173" s="320" t="s">
        <v>277</v>
      </c>
      <c r="D173" s="320" t="s">
        <v>215</v>
      </c>
      <c r="E173" s="321" t="s">
        <v>278</v>
      </c>
      <c r="F173" s="322" t="s">
        <v>279</v>
      </c>
      <c r="G173" s="323" t="s">
        <v>245</v>
      </c>
      <c r="H173" s="324">
        <v>72</v>
      </c>
      <c r="I173" s="9"/>
      <c r="J173" s="325">
        <f>ROUND(I173*H173,2)</f>
        <v>0</v>
      </c>
      <c r="K173" s="322" t="s">
        <v>144</v>
      </c>
      <c r="L173" s="326"/>
      <c r="M173" s="327" t="s">
        <v>5</v>
      </c>
      <c r="N173" s="328" t="s">
        <v>42</v>
      </c>
      <c r="O173" s="110"/>
      <c r="P173" s="291">
        <f>O173*H173</f>
        <v>0</v>
      </c>
      <c r="Q173" s="291">
        <v>1.2099999999999999E-3</v>
      </c>
      <c r="R173" s="291">
        <f>Q173*H173</f>
        <v>8.7119999999999989E-2</v>
      </c>
      <c r="S173" s="291">
        <v>0</v>
      </c>
      <c r="T173" s="292">
        <f>S173*H173</f>
        <v>0</v>
      </c>
      <c r="AR173" s="93" t="s">
        <v>251</v>
      </c>
      <c r="AT173" s="93" t="s">
        <v>215</v>
      </c>
      <c r="AU173" s="93" t="s">
        <v>81</v>
      </c>
      <c r="AY173" s="93" t="s">
        <v>138</v>
      </c>
      <c r="BE173" s="293">
        <f>IF(N173="základní",J173,0)</f>
        <v>0</v>
      </c>
      <c r="BF173" s="293">
        <f>IF(N173="snížená",J173,0)</f>
        <v>0</v>
      </c>
      <c r="BG173" s="293">
        <f>IF(N173="zákl. přenesená",J173,0)</f>
        <v>0</v>
      </c>
      <c r="BH173" s="293">
        <f>IF(N173="sníž. přenesená",J173,0)</f>
        <v>0</v>
      </c>
      <c r="BI173" s="293">
        <f>IF(N173="nulová",J173,0)</f>
        <v>0</v>
      </c>
      <c r="BJ173" s="93" t="s">
        <v>79</v>
      </c>
      <c r="BK173" s="293">
        <f>ROUND(I173*H173,2)</f>
        <v>0</v>
      </c>
      <c r="BL173" s="93" t="s">
        <v>242</v>
      </c>
      <c r="BM173" s="93" t="s">
        <v>280</v>
      </c>
    </row>
    <row r="174" spans="2:65" s="114" customFormat="1">
      <c r="B174" s="109"/>
      <c r="D174" s="294" t="s">
        <v>147</v>
      </c>
      <c r="F174" s="295" t="s">
        <v>279</v>
      </c>
      <c r="L174" s="109"/>
      <c r="M174" s="296"/>
      <c r="N174" s="110"/>
      <c r="O174" s="110"/>
      <c r="P174" s="110"/>
      <c r="Q174" s="110"/>
      <c r="R174" s="110"/>
      <c r="S174" s="110"/>
      <c r="T174" s="143"/>
      <c r="AT174" s="93" t="s">
        <v>147</v>
      </c>
      <c r="AU174" s="93" t="s">
        <v>81</v>
      </c>
    </row>
    <row r="175" spans="2:65" s="114" customFormat="1" ht="16.5" customHeight="1">
      <c r="B175" s="109"/>
      <c r="C175" s="283" t="s">
        <v>281</v>
      </c>
      <c r="D175" s="283" t="s">
        <v>140</v>
      </c>
      <c r="E175" s="284" t="s">
        <v>282</v>
      </c>
      <c r="F175" s="285" t="s">
        <v>283</v>
      </c>
      <c r="G175" s="286" t="s">
        <v>198</v>
      </c>
      <c r="H175" s="287">
        <v>0.26400000000000001</v>
      </c>
      <c r="I175" s="8"/>
      <c r="J175" s="288">
        <f>ROUND(I175*H175,2)</f>
        <v>0</v>
      </c>
      <c r="K175" s="285" t="s">
        <v>144</v>
      </c>
      <c r="L175" s="109"/>
      <c r="M175" s="289" t="s">
        <v>5</v>
      </c>
      <c r="N175" s="290" t="s">
        <v>42</v>
      </c>
      <c r="O175" s="110"/>
      <c r="P175" s="291">
        <f>O175*H175</f>
        <v>0</v>
      </c>
      <c r="Q175" s="291">
        <v>0</v>
      </c>
      <c r="R175" s="291">
        <f>Q175*H175</f>
        <v>0</v>
      </c>
      <c r="S175" s="291">
        <v>0</v>
      </c>
      <c r="T175" s="292">
        <f>S175*H175</f>
        <v>0</v>
      </c>
      <c r="AR175" s="93" t="s">
        <v>242</v>
      </c>
      <c r="AT175" s="93" t="s">
        <v>140</v>
      </c>
      <c r="AU175" s="93" t="s">
        <v>81</v>
      </c>
      <c r="AY175" s="93" t="s">
        <v>138</v>
      </c>
      <c r="BE175" s="293">
        <f>IF(N175="základní",J175,0)</f>
        <v>0</v>
      </c>
      <c r="BF175" s="293">
        <f>IF(N175="snížená",J175,0)</f>
        <v>0</v>
      </c>
      <c r="BG175" s="293">
        <f>IF(N175="zákl. přenesená",J175,0)</f>
        <v>0</v>
      </c>
      <c r="BH175" s="293">
        <f>IF(N175="sníž. přenesená",J175,0)</f>
        <v>0</v>
      </c>
      <c r="BI175" s="293">
        <f>IF(N175="nulová",J175,0)</f>
        <v>0</v>
      </c>
      <c r="BJ175" s="93" t="s">
        <v>79</v>
      </c>
      <c r="BK175" s="293">
        <f>ROUND(I175*H175,2)</f>
        <v>0</v>
      </c>
      <c r="BL175" s="93" t="s">
        <v>242</v>
      </c>
      <c r="BM175" s="93" t="s">
        <v>284</v>
      </c>
    </row>
    <row r="176" spans="2:65" s="114" customFormat="1" ht="27">
      <c r="B176" s="109"/>
      <c r="D176" s="294" t="s">
        <v>147</v>
      </c>
      <c r="F176" s="295" t="s">
        <v>285</v>
      </c>
      <c r="L176" s="109"/>
      <c r="M176" s="296"/>
      <c r="N176" s="110"/>
      <c r="O176" s="110"/>
      <c r="P176" s="110"/>
      <c r="Q176" s="110"/>
      <c r="R176" s="110"/>
      <c r="S176" s="110"/>
      <c r="T176" s="143"/>
      <c r="AT176" s="93" t="s">
        <v>147</v>
      </c>
      <c r="AU176" s="93" t="s">
        <v>81</v>
      </c>
    </row>
    <row r="177" spans="2:65" s="114" customFormat="1" ht="16.5" customHeight="1">
      <c r="B177" s="109"/>
      <c r="C177" s="283" t="s">
        <v>286</v>
      </c>
      <c r="D177" s="283" t="s">
        <v>140</v>
      </c>
      <c r="E177" s="284" t="s">
        <v>287</v>
      </c>
      <c r="F177" s="285" t="s">
        <v>288</v>
      </c>
      <c r="G177" s="286" t="s">
        <v>198</v>
      </c>
      <c r="H177" s="287">
        <v>0.26400000000000001</v>
      </c>
      <c r="I177" s="8"/>
      <c r="J177" s="288">
        <f>ROUND(I177*H177,2)</f>
        <v>0</v>
      </c>
      <c r="K177" s="285" t="s">
        <v>144</v>
      </c>
      <c r="L177" s="109"/>
      <c r="M177" s="289" t="s">
        <v>5</v>
      </c>
      <c r="N177" s="290" t="s">
        <v>42</v>
      </c>
      <c r="O177" s="110"/>
      <c r="P177" s="291">
        <f>O177*H177</f>
        <v>0</v>
      </c>
      <c r="Q177" s="291">
        <v>0</v>
      </c>
      <c r="R177" s="291">
        <f>Q177*H177</f>
        <v>0</v>
      </c>
      <c r="S177" s="291">
        <v>0</v>
      </c>
      <c r="T177" s="292">
        <f>S177*H177</f>
        <v>0</v>
      </c>
      <c r="AR177" s="93" t="s">
        <v>242</v>
      </c>
      <c r="AT177" s="93" t="s">
        <v>140</v>
      </c>
      <c r="AU177" s="93" t="s">
        <v>81</v>
      </c>
      <c r="AY177" s="93" t="s">
        <v>138</v>
      </c>
      <c r="BE177" s="293">
        <f>IF(N177="základní",J177,0)</f>
        <v>0</v>
      </c>
      <c r="BF177" s="293">
        <f>IF(N177="snížená",J177,0)</f>
        <v>0</v>
      </c>
      <c r="BG177" s="293">
        <f>IF(N177="zákl. přenesená",J177,0)</f>
        <v>0</v>
      </c>
      <c r="BH177" s="293">
        <f>IF(N177="sníž. přenesená",J177,0)</f>
        <v>0</v>
      </c>
      <c r="BI177" s="293">
        <f>IF(N177="nulová",J177,0)</f>
        <v>0</v>
      </c>
      <c r="BJ177" s="93" t="s">
        <v>79</v>
      </c>
      <c r="BK177" s="293">
        <f>ROUND(I177*H177,2)</f>
        <v>0</v>
      </c>
      <c r="BL177" s="93" t="s">
        <v>242</v>
      </c>
      <c r="BM177" s="93" t="s">
        <v>289</v>
      </c>
    </row>
    <row r="178" spans="2:65" s="114" customFormat="1" ht="27">
      <c r="B178" s="109"/>
      <c r="D178" s="294" t="s">
        <v>147</v>
      </c>
      <c r="F178" s="295" t="s">
        <v>290</v>
      </c>
      <c r="L178" s="109"/>
      <c r="M178" s="296"/>
      <c r="N178" s="110"/>
      <c r="O178" s="110"/>
      <c r="P178" s="110"/>
      <c r="Q178" s="110"/>
      <c r="R178" s="110"/>
      <c r="S178" s="110"/>
      <c r="T178" s="143"/>
      <c r="AT178" s="93" t="s">
        <v>147</v>
      </c>
      <c r="AU178" s="93" t="s">
        <v>81</v>
      </c>
    </row>
    <row r="179" spans="2:65" s="271" customFormat="1" ht="29.85" customHeight="1">
      <c r="B179" s="270"/>
      <c r="D179" s="272" t="s">
        <v>70</v>
      </c>
      <c r="E179" s="281" t="s">
        <v>291</v>
      </c>
      <c r="F179" s="281" t="s">
        <v>292</v>
      </c>
      <c r="J179" s="282">
        <f>BK179</f>
        <v>0</v>
      </c>
      <c r="L179" s="270"/>
      <c r="M179" s="275"/>
      <c r="N179" s="276"/>
      <c r="O179" s="276"/>
      <c r="P179" s="277">
        <f>SUM(P180:P181)</f>
        <v>0</v>
      </c>
      <c r="Q179" s="276"/>
      <c r="R179" s="277">
        <f>SUM(R180:R181)</f>
        <v>4.0000000000000002E-4</v>
      </c>
      <c r="S179" s="276"/>
      <c r="T179" s="278">
        <f>SUM(T180:T181)</f>
        <v>0</v>
      </c>
      <c r="AR179" s="272" t="s">
        <v>81</v>
      </c>
      <c r="AT179" s="279" t="s">
        <v>70</v>
      </c>
      <c r="AU179" s="279" t="s">
        <v>79</v>
      </c>
      <c r="AY179" s="272" t="s">
        <v>138</v>
      </c>
      <c r="BK179" s="280">
        <f>SUM(BK180:BK181)</f>
        <v>0</v>
      </c>
    </row>
    <row r="180" spans="2:65" s="114" customFormat="1" ht="16.5" customHeight="1">
      <c r="B180" s="109"/>
      <c r="C180" s="283" t="s">
        <v>293</v>
      </c>
      <c r="D180" s="283" t="s">
        <v>140</v>
      </c>
      <c r="E180" s="284" t="s">
        <v>294</v>
      </c>
      <c r="F180" s="285" t="s">
        <v>295</v>
      </c>
      <c r="G180" s="286" t="s">
        <v>231</v>
      </c>
      <c r="H180" s="287">
        <v>1</v>
      </c>
      <c r="I180" s="8"/>
      <c r="J180" s="288">
        <f>ROUND(I180*H180,2)</f>
        <v>0</v>
      </c>
      <c r="K180" s="285" t="s">
        <v>5</v>
      </c>
      <c r="L180" s="109"/>
      <c r="M180" s="289" t="s">
        <v>5</v>
      </c>
      <c r="N180" s="290" t="s">
        <v>42</v>
      </c>
      <c r="O180" s="110"/>
      <c r="P180" s="291">
        <f>O180*H180</f>
        <v>0</v>
      </c>
      <c r="Q180" s="291">
        <v>4.0000000000000002E-4</v>
      </c>
      <c r="R180" s="291">
        <f>Q180*H180</f>
        <v>4.0000000000000002E-4</v>
      </c>
      <c r="S180" s="291">
        <v>0</v>
      </c>
      <c r="T180" s="292">
        <f>S180*H180</f>
        <v>0</v>
      </c>
      <c r="AR180" s="93" t="s">
        <v>242</v>
      </c>
      <c r="AT180" s="93" t="s">
        <v>140</v>
      </c>
      <c r="AU180" s="93" t="s">
        <v>81</v>
      </c>
      <c r="AY180" s="93" t="s">
        <v>138</v>
      </c>
      <c r="BE180" s="293">
        <f>IF(N180="základní",J180,0)</f>
        <v>0</v>
      </c>
      <c r="BF180" s="293">
        <f>IF(N180="snížená",J180,0)</f>
        <v>0</v>
      </c>
      <c r="BG180" s="293">
        <f>IF(N180="zákl. přenesená",J180,0)</f>
        <v>0</v>
      </c>
      <c r="BH180" s="293">
        <f>IF(N180="sníž. přenesená",J180,0)</f>
        <v>0</v>
      </c>
      <c r="BI180" s="293">
        <f>IF(N180="nulová",J180,0)</f>
        <v>0</v>
      </c>
      <c r="BJ180" s="93" t="s">
        <v>79</v>
      </c>
      <c r="BK180" s="293">
        <f>ROUND(I180*H180,2)</f>
        <v>0</v>
      </c>
      <c r="BL180" s="93" t="s">
        <v>242</v>
      </c>
      <c r="BM180" s="93" t="s">
        <v>296</v>
      </c>
    </row>
    <row r="181" spans="2:65" s="114" customFormat="1">
      <c r="B181" s="109"/>
      <c r="D181" s="294" t="s">
        <v>147</v>
      </c>
      <c r="F181" s="295" t="s">
        <v>295</v>
      </c>
      <c r="L181" s="109"/>
      <c r="M181" s="296"/>
      <c r="N181" s="110"/>
      <c r="O181" s="110"/>
      <c r="P181" s="110"/>
      <c r="Q181" s="110"/>
      <c r="R181" s="110"/>
      <c r="S181" s="110"/>
      <c r="T181" s="143"/>
      <c r="AT181" s="93" t="s">
        <v>147</v>
      </c>
      <c r="AU181" s="93" t="s">
        <v>81</v>
      </c>
    </row>
    <row r="182" spans="2:65" s="271" customFormat="1" ht="29.85" customHeight="1">
      <c r="B182" s="270"/>
      <c r="D182" s="272" t="s">
        <v>70</v>
      </c>
      <c r="E182" s="281" t="s">
        <v>297</v>
      </c>
      <c r="F182" s="281" t="s">
        <v>298</v>
      </c>
      <c r="J182" s="282">
        <f>BK182</f>
        <v>0</v>
      </c>
      <c r="L182" s="270"/>
      <c r="M182" s="275"/>
      <c r="N182" s="276"/>
      <c r="O182" s="276"/>
      <c r="P182" s="277">
        <f>SUM(P183:P188)</f>
        <v>0</v>
      </c>
      <c r="Q182" s="276"/>
      <c r="R182" s="277">
        <f>SUM(R183:R188)</f>
        <v>5.033E-2</v>
      </c>
      <c r="S182" s="276"/>
      <c r="T182" s="278">
        <f>SUM(T183:T188)</f>
        <v>0</v>
      </c>
      <c r="AR182" s="272" t="s">
        <v>81</v>
      </c>
      <c r="AT182" s="279" t="s">
        <v>70</v>
      </c>
      <c r="AU182" s="279" t="s">
        <v>79</v>
      </c>
      <c r="AY182" s="272" t="s">
        <v>138</v>
      </c>
      <c r="BK182" s="280">
        <f>SUM(BK183:BK188)</f>
        <v>0</v>
      </c>
    </row>
    <row r="183" spans="2:65" s="114" customFormat="1" ht="16.5" customHeight="1">
      <c r="B183" s="109"/>
      <c r="C183" s="283" t="s">
        <v>299</v>
      </c>
      <c r="D183" s="283" t="s">
        <v>140</v>
      </c>
      <c r="E183" s="284" t="s">
        <v>300</v>
      </c>
      <c r="F183" s="285" t="s">
        <v>301</v>
      </c>
      <c r="G183" s="286" t="s">
        <v>231</v>
      </c>
      <c r="H183" s="287">
        <v>1</v>
      </c>
      <c r="I183" s="8"/>
      <c r="J183" s="288">
        <f>ROUND(I183*H183,2)</f>
        <v>0</v>
      </c>
      <c r="K183" s="285" t="s">
        <v>144</v>
      </c>
      <c r="L183" s="109"/>
      <c r="M183" s="289" t="s">
        <v>5</v>
      </c>
      <c r="N183" s="290" t="s">
        <v>42</v>
      </c>
      <c r="O183" s="110"/>
      <c r="P183" s="291">
        <f>O183*H183</f>
        <v>0</v>
      </c>
      <c r="Q183" s="291">
        <v>5.033E-2</v>
      </c>
      <c r="R183" s="291">
        <f>Q183*H183</f>
        <v>5.033E-2</v>
      </c>
      <c r="S183" s="291">
        <v>0</v>
      </c>
      <c r="T183" s="292">
        <f>S183*H183</f>
        <v>0</v>
      </c>
      <c r="AR183" s="93" t="s">
        <v>242</v>
      </c>
      <c r="AT183" s="93" t="s">
        <v>140</v>
      </c>
      <c r="AU183" s="93" t="s">
        <v>81</v>
      </c>
      <c r="AY183" s="93" t="s">
        <v>138</v>
      </c>
      <c r="BE183" s="293">
        <f>IF(N183="základní",J183,0)</f>
        <v>0</v>
      </c>
      <c r="BF183" s="293">
        <f>IF(N183="snížená",J183,0)</f>
        <v>0</v>
      </c>
      <c r="BG183" s="293">
        <f>IF(N183="zákl. přenesená",J183,0)</f>
        <v>0</v>
      </c>
      <c r="BH183" s="293">
        <f>IF(N183="sníž. přenesená",J183,0)</f>
        <v>0</v>
      </c>
      <c r="BI183" s="293">
        <f>IF(N183="nulová",J183,0)</f>
        <v>0</v>
      </c>
      <c r="BJ183" s="93" t="s">
        <v>79</v>
      </c>
      <c r="BK183" s="293">
        <f>ROUND(I183*H183,2)</f>
        <v>0</v>
      </c>
      <c r="BL183" s="93" t="s">
        <v>242</v>
      </c>
      <c r="BM183" s="93" t="s">
        <v>302</v>
      </c>
    </row>
    <row r="184" spans="2:65" s="114" customFormat="1">
      <c r="B184" s="109"/>
      <c r="D184" s="294" t="s">
        <v>147</v>
      </c>
      <c r="F184" s="295" t="s">
        <v>303</v>
      </c>
      <c r="L184" s="109"/>
      <c r="M184" s="296"/>
      <c r="N184" s="110"/>
      <c r="O184" s="110"/>
      <c r="P184" s="110"/>
      <c r="Q184" s="110"/>
      <c r="R184" s="110"/>
      <c r="S184" s="110"/>
      <c r="T184" s="143"/>
      <c r="AT184" s="93" t="s">
        <v>147</v>
      </c>
      <c r="AU184" s="93" t="s">
        <v>81</v>
      </c>
    </row>
    <row r="185" spans="2:65" s="114" customFormat="1" ht="16.5" customHeight="1">
      <c r="B185" s="109"/>
      <c r="C185" s="283" t="s">
        <v>304</v>
      </c>
      <c r="D185" s="283" t="s">
        <v>140</v>
      </c>
      <c r="E185" s="284" t="s">
        <v>305</v>
      </c>
      <c r="F185" s="285" t="s">
        <v>306</v>
      </c>
      <c r="G185" s="286" t="s">
        <v>198</v>
      </c>
      <c r="H185" s="287">
        <v>0.05</v>
      </c>
      <c r="I185" s="8"/>
      <c r="J185" s="288">
        <f>ROUND(I185*H185,2)</f>
        <v>0</v>
      </c>
      <c r="K185" s="285" t="s">
        <v>144</v>
      </c>
      <c r="L185" s="109"/>
      <c r="M185" s="289" t="s">
        <v>5</v>
      </c>
      <c r="N185" s="290" t="s">
        <v>42</v>
      </c>
      <c r="O185" s="110"/>
      <c r="P185" s="291">
        <f>O185*H185</f>
        <v>0</v>
      </c>
      <c r="Q185" s="291">
        <v>0</v>
      </c>
      <c r="R185" s="291">
        <f>Q185*H185</f>
        <v>0</v>
      </c>
      <c r="S185" s="291">
        <v>0</v>
      </c>
      <c r="T185" s="292">
        <f>S185*H185</f>
        <v>0</v>
      </c>
      <c r="AR185" s="93" t="s">
        <v>242</v>
      </c>
      <c r="AT185" s="93" t="s">
        <v>140</v>
      </c>
      <c r="AU185" s="93" t="s">
        <v>81</v>
      </c>
      <c r="AY185" s="93" t="s">
        <v>138</v>
      </c>
      <c r="BE185" s="293">
        <f>IF(N185="základní",J185,0)</f>
        <v>0</v>
      </c>
      <c r="BF185" s="293">
        <f>IF(N185="snížená",J185,0)</f>
        <v>0</v>
      </c>
      <c r="BG185" s="293">
        <f>IF(N185="zákl. přenesená",J185,0)</f>
        <v>0</v>
      </c>
      <c r="BH185" s="293">
        <f>IF(N185="sníž. přenesená",J185,0)</f>
        <v>0</v>
      </c>
      <c r="BI185" s="293">
        <f>IF(N185="nulová",J185,0)</f>
        <v>0</v>
      </c>
      <c r="BJ185" s="93" t="s">
        <v>79</v>
      </c>
      <c r="BK185" s="293">
        <f>ROUND(I185*H185,2)</f>
        <v>0</v>
      </c>
      <c r="BL185" s="93" t="s">
        <v>242</v>
      </c>
      <c r="BM185" s="93" t="s">
        <v>307</v>
      </c>
    </row>
    <row r="186" spans="2:65" s="114" customFormat="1" ht="27">
      <c r="B186" s="109"/>
      <c r="D186" s="294" t="s">
        <v>147</v>
      </c>
      <c r="F186" s="295" t="s">
        <v>308</v>
      </c>
      <c r="L186" s="109"/>
      <c r="M186" s="296"/>
      <c r="N186" s="110"/>
      <c r="O186" s="110"/>
      <c r="P186" s="110"/>
      <c r="Q186" s="110"/>
      <c r="R186" s="110"/>
      <c r="S186" s="110"/>
      <c r="T186" s="143"/>
      <c r="AT186" s="93" t="s">
        <v>147</v>
      </c>
      <c r="AU186" s="93" t="s">
        <v>81</v>
      </c>
    </row>
    <row r="187" spans="2:65" s="114" customFormat="1" ht="16.5" customHeight="1">
      <c r="B187" s="109"/>
      <c r="C187" s="283" t="s">
        <v>309</v>
      </c>
      <c r="D187" s="283" t="s">
        <v>140</v>
      </c>
      <c r="E187" s="284" t="s">
        <v>310</v>
      </c>
      <c r="F187" s="285" t="s">
        <v>311</v>
      </c>
      <c r="G187" s="286" t="s">
        <v>198</v>
      </c>
      <c r="H187" s="287">
        <v>0.05</v>
      </c>
      <c r="I187" s="8"/>
      <c r="J187" s="288">
        <f>ROUND(I187*H187,2)</f>
        <v>0</v>
      </c>
      <c r="K187" s="285" t="s">
        <v>144</v>
      </c>
      <c r="L187" s="109"/>
      <c r="M187" s="289" t="s">
        <v>5</v>
      </c>
      <c r="N187" s="290" t="s">
        <v>42</v>
      </c>
      <c r="O187" s="110"/>
      <c r="P187" s="291">
        <f>O187*H187</f>
        <v>0</v>
      </c>
      <c r="Q187" s="291">
        <v>0</v>
      </c>
      <c r="R187" s="291">
        <f>Q187*H187</f>
        <v>0</v>
      </c>
      <c r="S187" s="291">
        <v>0</v>
      </c>
      <c r="T187" s="292">
        <f>S187*H187</f>
        <v>0</v>
      </c>
      <c r="AR187" s="93" t="s">
        <v>242</v>
      </c>
      <c r="AT187" s="93" t="s">
        <v>140</v>
      </c>
      <c r="AU187" s="93" t="s">
        <v>81</v>
      </c>
      <c r="AY187" s="93" t="s">
        <v>138</v>
      </c>
      <c r="BE187" s="293">
        <f>IF(N187="základní",J187,0)</f>
        <v>0</v>
      </c>
      <c r="BF187" s="293">
        <f>IF(N187="snížená",J187,0)</f>
        <v>0</v>
      </c>
      <c r="BG187" s="293">
        <f>IF(N187="zákl. přenesená",J187,0)</f>
        <v>0</v>
      </c>
      <c r="BH187" s="293">
        <f>IF(N187="sníž. přenesená",J187,0)</f>
        <v>0</v>
      </c>
      <c r="BI187" s="293">
        <f>IF(N187="nulová",J187,0)</f>
        <v>0</v>
      </c>
      <c r="BJ187" s="93" t="s">
        <v>79</v>
      </c>
      <c r="BK187" s="293">
        <f>ROUND(I187*H187,2)</f>
        <v>0</v>
      </c>
      <c r="BL187" s="93" t="s">
        <v>242</v>
      </c>
      <c r="BM187" s="93" t="s">
        <v>312</v>
      </c>
    </row>
    <row r="188" spans="2:65" s="114" customFormat="1" ht="27">
      <c r="B188" s="109"/>
      <c r="D188" s="294" t="s">
        <v>147</v>
      </c>
      <c r="F188" s="295" t="s">
        <v>313</v>
      </c>
      <c r="L188" s="109"/>
      <c r="M188" s="296"/>
      <c r="N188" s="110"/>
      <c r="O188" s="110"/>
      <c r="P188" s="110"/>
      <c r="Q188" s="110"/>
      <c r="R188" s="110"/>
      <c r="S188" s="110"/>
      <c r="T188" s="143"/>
      <c r="AT188" s="93" t="s">
        <v>147</v>
      </c>
      <c r="AU188" s="93" t="s">
        <v>81</v>
      </c>
    </row>
    <row r="189" spans="2:65" s="271" customFormat="1" ht="29.85" customHeight="1">
      <c r="B189" s="270"/>
      <c r="D189" s="272" t="s">
        <v>70</v>
      </c>
      <c r="E189" s="281" t="s">
        <v>314</v>
      </c>
      <c r="F189" s="281" t="s">
        <v>315</v>
      </c>
      <c r="J189" s="282">
        <f>BK189</f>
        <v>0</v>
      </c>
      <c r="L189" s="270"/>
      <c r="M189" s="275"/>
      <c r="N189" s="276"/>
      <c r="O189" s="276"/>
      <c r="P189" s="277">
        <f>SUM(P190:P236)</f>
        <v>0</v>
      </c>
      <c r="Q189" s="276"/>
      <c r="R189" s="277">
        <f>SUM(R190:R236)</f>
        <v>3.1433499999999999</v>
      </c>
      <c r="S189" s="276"/>
      <c r="T189" s="278">
        <f>SUM(T190:T236)</f>
        <v>0</v>
      </c>
      <c r="AR189" s="272" t="s">
        <v>81</v>
      </c>
      <c r="AT189" s="279" t="s">
        <v>70</v>
      </c>
      <c r="AU189" s="279" t="s">
        <v>79</v>
      </c>
      <c r="AY189" s="272" t="s">
        <v>138</v>
      </c>
      <c r="BK189" s="280">
        <f>SUM(BK190:BK236)</f>
        <v>0</v>
      </c>
    </row>
    <row r="190" spans="2:65" s="114" customFormat="1" ht="16.5" customHeight="1">
      <c r="B190" s="109"/>
      <c r="C190" s="283" t="s">
        <v>316</v>
      </c>
      <c r="D190" s="283" t="s">
        <v>140</v>
      </c>
      <c r="E190" s="284" t="s">
        <v>317</v>
      </c>
      <c r="F190" s="285" t="s">
        <v>318</v>
      </c>
      <c r="G190" s="286" t="s">
        <v>231</v>
      </c>
      <c r="H190" s="287">
        <v>2</v>
      </c>
      <c r="I190" s="8"/>
      <c r="J190" s="288">
        <f>ROUND(I190*H190,2)</f>
        <v>0</v>
      </c>
      <c r="K190" s="285" t="s">
        <v>5</v>
      </c>
      <c r="L190" s="109"/>
      <c r="M190" s="289" t="s">
        <v>5</v>
      </c>
      <c r="N190" s="290" t="s">
        <v>42</v>
      </c>
      <c r="O190" s="110"/>
      <c r="P190" s="291">
        <f>O190*H190</f>
        <v>0</v>
      </c>
      <c r="Q190" s="291">
        <v>3.1809999999999998E-2</v>
      </c>
      <c r="R190" s="291">
        <f>Q190*H190</f>
        <v>6.3619999999999996E-2</v>
      </c>
      <c r="S190" s="291">
        <v>0</v>
      </c>
      <c r="T190" s="292">
        <f>S190*H190</f>
        <v>0</v>
      </c>
      <c r="AR190" s="93" t="s">
        <v>242</v>
      </c>
      <c r="AT190" s="93" t="s">
        <v>140</v>
      </c>
      <c r="AU190" s="93" t="s">
        <v>81</v>
      </c>
      <c r="AY190" s="93" t="s">
        <v>138</v>
      </c>
      <c r="BE190" s="293">
        <f>IF(N190="základní",J190,0)</f>
        <v>0</v>
      </c>
      <c r="BF190" s="293">
        <f>IF(N190="snížená",J190,0)</f>
        <v>0</v>
      </c>
      <c r="BG190" s="293">
        <f>IF(N190="zákl. přenesená",J190,0)</f>
        <v>0</v>
      </c>
      <c r="BH190" s="293">
        <f>IF(N190="sníž. přenesená",J190,0)</f>
        <v>0</v>
      </c>
      <c r="BI190" s="293">
        <f>IF(N190="nulová",J190,0)</f>
        <v>0</v>
      </c>
      <c r="BJ190" s="93" t="s">
        <v>79</v>
      </c>
      <c r="BK190" s="293">
        <f>ROUND(I190*H190,2)</f>
        <v>0</v>
      </c>
      <c r="BL190" s="93" t="s">
        <v>242</v>
      </c>
      <c r="BM190" s="93" t="s">
        <v>319</v>
      </c>
    </row>
    <row r="191" spans="2:65" s="114" customFormat="1">
      <c r="B191" s="109"/>
      <c r="D191" s="294" t="s">
        <v>147</v>
      </c>
      <c r="F191" s="295" t="s">
        <v>320</v>
      </c>
      <c r="L191" s="109"/>
      <c r="M191" s="296"/>
      <c r="N191" s="110"/>
      <c r="O191" s="110"/>
      <c r="P191" s="110"/>
      <c r="Q191" s="110"/>
      <c r="R191" s="110"/>
      <c r="S191" s="110"/>
      <c r="T191" s="143"/>
      <c r="AT191" s="93" t="s">
        <v>147</v>
      </c>
      <c r="AU191" s="93" t="s">
        <v>81</v>
      </c>
    </row>
    <row r="192" spans="2:65" s="114" customFormat="1" ht="16.5" customHeight="1">
      <c r="B192" s="109"/>
      <c r="C192" s="283" t="s">
        <v>251</v>
      </c>
      <c r="D192" s="283" t="s">
        <v>140</v>
      </c>
      <c r="E192" s="284" t="s">
        <v>321</v>
      </c>
      <c r="F192" s="285" t="s">
        <v>322</v>
      </c>
      <c r="G192" s="286" t="s">
        <v>231</v>
      </c>
      <c r="H192" s="287">
        <v>2</v>
      </c>
      <c r="I192" s="8"/>
      <c r="J192" s="288">
        <f>ROUND(I192*H192,2)</f>
        <v>0</v>
      </c>
      <c r="K192" s="285" t="s">
        <v>5</v>
      </c>
      <c r="L192" s="109"/>
      <c r="M192" s="289" t="s">
        <v>5</v>
      </c>
      <c r="N192" s="290" t="s">
        <v>42</v>
      </c>
      <c r="O192" s="110"/>
      <c r="P192" s="291">
        <f>O192*H192</f>
        <v>0</v>
      </c>
      <c r="Q192" s="291">
        <v>3.6330000000000001E-2</v>
      </c>
      <c r="R192" s="291">
        <f>Q192*H192</f>
        <v>7.2660000000000002E-2</v>
      </c>
      <c r="S192" s="291">
        <v>0</v>
      </c>
      <c r="T192" s="292">
        <f>S192*H192</f>
        <v>0</v>
      </c>
      <c r="AR192" s="93" t="s">
        <v>242</v>
      </c>
      <c r="AT192" s="93" t="s">
        <v>140</v>
      </c>
      <c r="AU192" s="93" t="s">
        <v>81</v>
      </c>
      <c r="AY192" s="93" t="s">
        <v>138</v>
      </c>
      <c r="BE192" s="293">
        <f>IF(N192="základní",J192,0)</f>
        <v>0</v>
      </c>
      <c r="BF192" s="293">
        <f>IF(N192="snížená",J192,0)</f>
        <v>0</v>
      </c>
      <c r="BG192" s="293">
        <f>IF(N192="zákl. přenesená",J192,0)</f>
        <v>0</v>
      </c>
      <c r="BH192" s="293">
        <f>IF(N192="sníž. přenesená",J192,0)</f>
        <v>0</v>
      </c>
      <c r="BI192" s="293">
        <f>IF(N192="nulová",J192,0)</f>
        <v>0</v>
      </c>
      <c r="BJ192" s="93" t="s">
        <v>79</v>
      </c>
      <c r="BK192" s="293">
        <f>ROUND(I192*H192,2)</f>
        <v>0</v>
      </c>
      <c r="BL192" s="93" t="s">
        <v>242</v>
      </c>
      <c r="BM192" s="93" t="s">
        <v>323</v>
      </c>
    </row>
    <row r="193" spans="2:65" s="114" customFormat="1">
      <c r="B193" s="109"/>
      <c r="D193" s="294" t="s">
        <v>147</v>
      </c>
      <c r="F193" s="295" t="s">
        <v>324</v>
      </c>
      <c r="L193" s="109"/>
      <c r="M193" s="296"/>
      <c r="N193" s="110"/>
      <c r="O193" s="110"/>
      <c r="P193" s="110"/>
      <c r="Q193" s="110"/>
      <c r="R193" s="110"/>
      <c r="S193" s="110"/>
      <c r="T193" s="143"/>
      <c r="AT193" s="93" t="s">
        <v>147</v>
      </c>
      <c r="AU193" s="93" t="s">
        <v>81</v>
      </c>
    </row>
    <row r="194" spans="2:65" s="114" customFormat="1" ht="16.5" customHeight="1">
      <c r="B194" s="109"/>
      <c r="C194" s="283" t="s">
        <v>325</v>
      </c>
      <c r="D194" s="283" t="s">
        <v>140</v>
      </c>
      <c r="E194" s="284" t="s">
        <v>326</v>
      </c>
      <c r="F194" s="285" t="s">
        <v>327</v>
      </c>
      <c r="G194" s="286" t="s">
        <v>231</v>
      </c>
      <c r="H194" s="287">
        <v>2</v>
      </c>
      <c r="I194" s="8"/>
      <c r="J194" s="288">
        <f>ROUND(I194*H194,2)</f>
        <v>0</v>
      </c>
      <c r="K194" s="285" t="s">
        <v>144</v>
      </c>
      <c r="L194" s="109"/>
      <c r="M194" s="289" t="s">
        <v>5</v>
      </c>
      <c r="N194" s="290" t="s">
        <v>42</v>
      </c>
      <c r="O194" s="110"/>
      <c r="P194" s="291">
        <f>O194*H194</f>
        <v>0</v>
      </c>
      <c r="Q194" s="291">
        <v>5.9000000000000003E-4</v>
      </c>
      <c r="R194" s="291">
        <f>Q194*H194</f>
        <v>1.1800000000000001E-3</v>
      </c>
      <c r="S194" s="291">
        <v>0</v>
      </c>
      <c r="T194" s="292">
        <f>S194*H194</f>
        <v>0</v>
      </c>
      <c r="AR194" s="93" t="s">
        <v>242</v>
      </c>
      <c r="AT194" s="93" t="s">
        <v>140</v>
      </c>
      <c r="AU194" s="93" t="s">
        <v>81</v>
      </c>
      <c r="AY194" s="93" t="s">
        <v>138</v>
      </c>
      <c r="BE194" s="293">
        <f>IF(N194="základní",J194,0)</f>
        <v>0</v>
      </c>
      <c r="BF194" s="293">
        <f>IF(N194="snížená",J194,0)</f>
        <v>0</v>
      </c>
      <c r="BG194" s="293">
        <f>IF(N194="zákl. přenesená",J194,0)</f>
        <v>0</v>
      </c>
      <c r="BH194" s="293">
        <f>IF(N194="sníž. přenesená",J194,0)</f>
        <v>0</v>
      </c>
      <c r="BI194" s="293">
        <f>IF(N194="nulová",J194,0)</f>
        <v>0</v>
      </c>
      <c r="BJ194" s="93" t="s">
        <v>79</v>
      </c>
      <c r="BK194" s="293">
        <f>ROUND(I194*H194,2)</f>
        <v>0</v>
      </c>
      <c r="BL194" s="93" t="s">
        <v>242</v>
      </c>
      <c r="BM194" s="93" t="s">
        <v>328</v>
      </c>
    </row>
    <row r="195" spans="2:65" s="114" customFormat="1">
      <c r="B195" s="109"/>
      <c r="D195" s="294" t="s">
        <v>147</v>
      </c>
      <c r="F195" s="295" t="s">
        <v>329</v>
      </c>
      <c r="L195" s="109"/>
      <c r="M195" s="296"/>
      <c r="N195" s="110"/>
      <c r="O195" s="110"/>
      <c r="P195" s="110"/>
      <c r="Q195" s="110"/>
      <c r="R195" s="110"/>
      <c r="S195" s="110"/>
      <c r="T195" s="143"/>
      <c r="AT195" s="93" t="s">
        <v>147</v>
      </c>
      <c r="AU195" s="93" t="s">
        <v>81</v>
      </c>
    </row>
    <row r="196" spans="2:65" s="114" customFormat="1" ht="16.5" customHeight="1">
      <c r="B196" s="109"/>
      <c r="C196" s="283" t="s">
        <v>330</v>
      </c>
      <c r="D196" s="283" t="s">
        <v>140</v>
      </c>
      <c r="E196" s="284" t="s">
        <v>331</v>
      </c>
      <c r="F196" s="285" t="s">
        <v>332</v>
      </c>
      <c r="G196" s="286" t="s">
        <v>231</v>
      </c>
      <c r="H196" s="287">
        <v>6</v>
      </c>
      <c r="I196" s="8"/>
      <c r="J196" s="288">
        <f>ROUND(I196*H196,2)</f>
        <v>0</v>
      </c>
      <c r="K196" s="285" t="s">
        <v>144</v>
      </c>
      <c r="L196" s="109"/>
      <c r="M196" s="289" t="s">
        <v>5</v>
      </c>
      <c r="N196" s="290" t="s">
        <v>42</v>
      </c>
      <c r="O196" s="110"/>
      <c r="P196" s="291">
        <f>O196*H196</f>
        <v>0</v>
      </c>
      <c r="Q196" s="291">
        <v>6.7000000000000002E-4</v>
      </c>
      <c r="R196" s="291">
        <f>Q196*H196</f>
        <v>4.0200000000000001E-3</v>
      </c>
      <c r="S196" s="291">
        <v>0</v>
      </c>
      <c r="T196" s="292">
        <f>S196*H196</f>
        <v>0</v>
      </c>
      <c r="AR196" s="93" t="s">
        <v>242</v>
      </c>
      <c r="AT196" s="93" t="s">
        <v>140</v>
      </c>
      <c r="AU196" s="93" t="s">
        <v>81</v>
      </c>
      <c r="AY196" s="93" t="s">
        <v>138</v>
      </c>
      <c r="BE196" s="293">
        <f>IF(N196="základní",J196,0)</f>
        <v>0</v>
      </c>
      <c r="BF196" s="293">
        <f>IF(N196="snížená",J196,0)</f>
        <v>0</v>
      </c>
      <c r="BG196" s="293">
        <f>IF(N196="zákl. přenesená",J196,0)</f>
        <v>0</v>
      </c>
      <c r="BH196" s="293">
        <f>IF(N196="sníž. přenesená",J196,0)</f>
        <v>0</v>
      </c>
      <c r="BI196" s="293">
        <f>IF(N196="nulová",J196,0)</f>
        <v>0</v>
      </c>
      <c r="BJ196" s="93" t="s">
        <v>79</v>
      </c>
      <c r="BK196" s="293">
        <f>ROUND(I196*H196,2)</f>
        <v>0</v>
      </c>
      <c r="BL196" s="93" t="s">
        <v>242</v>
      </c>
      <c r="BM196" s="93" t="s">
        <v>333</v>
      </c>
    </row>
    <row r="197" spans="2:65" s="114" customFormat="1">
      <c r="B197" s="109"/>
      <c r="D197" s="294" t="s">
        <v>147</v>
      </c>
      <c r="F197" s="295" t="s">
        <v>334</v>
      </c>
      <c r="L197" s="109"/>
      <c r="M197" s="296"/>
      <c r="N197" s="110"/>
      <c r="O197" s="110"/>
      <c r="P197" s="110"/>
      <c r="Q197" s="110"/>
      <c r="R197" s="110"/>
      <c r="S197" s="110"/>
      <c r="T197" s="143"/>
      <c r="AT197" s="93" t="s">
        <v>147</v>
      </c>
      <c r="AU197" s="93" t="s">
        <v>81</v>
      </c>
    </row>
    <row r="198" spans="2:65" s="114" customFormat="1" ht="16.5" customHeight="1">
      <c r="B198" s="109"/>
      <c r="C198" s="283" t="s">
        <v>335</v>
      </c>
      <c r="D198" s="283" t="s">
        <v>140</v>
      </c>
      <c r="E198" s="284" t="s">
        <v>336</v>
      </c>
      <c r="F198" s="285" t="s">
        <v>337</v>
      </c>
      <c r="G198" s="286" t="s">
        <v>231</v>
      </c>
      <c r="H198" s="287">
        <v>2</v>
      </c>
      <c r="I198" s="8"/>
      <c r="J198" s="288">
        <f>ROUND(I198*H198,2)</f>
        <v>0</v>
      </c>
      <c r="K198" s="285" t="s">
        <v>144</v>
      </c>
      <c r="L198" s="109"/>
      <c r="M198" s="289" t="s">
        <v>5</v>
      </c>
      <c r="N198" s="290" t="s">
        <v>42</v>
      </c>
      <c r="O198" s="110"/>
      <c r="P198" s="291">
        <f>O198*H198</f>
        <v>0</v>
      </c>
      <c r="Q198" s="291">
        <v>1.3799999999999999E-3</v>
      </c>
      <c r="R198" s="291">
        <f>Q198*H198</f>
        <v>2.7599999999999999E-3</v>
      </c>
      <c r="S198" s="291">
        <v>0</v>
      </c>
      <c r="T198" s="292">
        <f>S198*H198</f>
        <v>0</v>
      </c>
      <c r="AR198" s="93" t="s">
        <v>242</v>
      </c>
      <c r="AT198" s="93" t="s">
        <v>140</v>
      </c>
      <c r="AU198" s="93" t="s">
        <v>81</v>
      </c>
      <c r="AY198" s="93" t="s">
        <v>138</v>
      </c>
      <c r="BE198" s="293">
        <f>IF(N198="základní",J198,0)</f>
        <v>0</v>
      </c>
      <c r="BF198" s="293">
        <f>IF(N198="snížená",J198,0)</f>
        <v>0</v>
      </c>
      <c r="BG198" s="293">
        <f>IF(N198="zákl. přenesená",J198,0)</f>
        <v>0</v>
      </c>
      <c r="BH198" s="293">
        <f>IF(N198="sníž. přenesená",J198,0)</f>
        <v>0</v>
      </c>
      <c r="BI198" s="293">
        <f>IF(N198="nulová",J198,0)</f>
        <v>0</v>
      </c>
      <c r="BJ198" s="93" t="s">
        <v>79</v>
      </c>
      <c r="BK198" s="293">
        <f>ROUND(I198*H198,2)</f>
        <v>0</v>
      </c>
      <c r="BL198" s="93" t="s">
        <v>242</v>
      </c>
      <c r="BM198" s="93" t="s">
        <v>338</v>
      </c>
    </row>
    <row r="199" spans="2:65" s="114" customFormat="1">
      <c r="B199" s="109"/>
      <c r="D199" s="294" t="s">
        <v>147</v>
      </c>
      <c r="F199" s="295" t="s">
        <v>339</v>
      </c>
      <c r="L199" s="109"/>
      <c r="M199" s="296"/>
      <c r="N199" s="110"/>
      <c r="O199" s="110"/>
      <c r="P199" s="110"/>
      <c r="Q199" s="110"/>
      <c r="R199" s="110"/>
      <c r="S199" s="110"/>
      <c r="T199" s="143"/>
      <c r="AT199" s="93" t="s">
        <v>147</v>
      </c>
      <c r="AU199" s="93" t="s">
        <v>81</v>
      </c>
    </row>
    <row r="200" spans="2:65" s="114" customFormat="1" ht="16.5" customHeight="1">
      <c r="B200" s="109"/>
      <c r="C200" s="283" t="s">
        <v>340</v>
      </c>
      <c r="D200" s="283" t="s">
        <v>140</v>
      </c>
      <c r="E200" s="284" t="s">
        <v>341</v>
      </c>
      <c r="F200" s="285" t="s">
        <v>342</v>
      </c>
      <c r="G200" s="286" t="s">
        <v>231</v>
      </c>
      <c r="H200" s="287">
        <v>6</v>
      </c>
      <c r="I200" s="8"/>
      <c r="J200" s="288">
        <f>ROUND(I200*H200,2)</f>
        <v>0</v>
      </c>
      <c r="K200" s="285" t="s">
        <v>144</v>
      </c>
      <c r="L200" s="109"/>
      <c r="M200" s="289" t="s">
        <v>5</v>
      </c>
      <c r="N200" s="290" t="s">
        <v>42</v>
      </c>
      <c r="O200" s="110"/>
      <c r="P200" s="291">
        <f>O200*H200</f>
        <v>0</v>
      </c>
      <c r="Q200" s="291">
        <v>1.6999999999999999E-3</v>
      </c>
      <c r="R200" s="291">
        <f>Q200*H200</f>
        <v>1.0199999999999999E-2</v>
      </c>
      <c r="S200" s="291">
        <v>0</v>
      </c>
      <c r="T200" s="292">
        <f>S200*H200</f>
        <v>0</v>
      </c>
      <c r="AR200" s="93" t="s">
        <v>242</v>
      </c>
      <c r="AT200" s="93" t="s">
        <v>140</v>
      </c>
      <c r="AU200" s="93" t="s">
        <v>81</v>
      </c>
      <c r="AY200" s="93" t="s">
        <v>138</v>
      </c>
      <c r="BE200" s="293">
        <f>IF(N200="základní",J200,0)</f>
        <v>0</v>
      </c>
      <c r="BF200" s="293">
        <f>IF(N200="snížená",J200,0)</f>
        <v>0</v>
      </c>
      <c r="BG200" s="293">
        <f>IF(N200="zákl. přenesená",J200,0)</f>
        <v>0</v>
      </c>
      <c r="BH200" s="293">
        <f>IF(N200="sníž. přenesená",J200,0)</f>
        <v>0</v>
      </c>
      <c r="BI200" s="293">
        <f>IF(N200="nulová",J200,0)</f>
        <v>0</v>
      </c>
      <c r="BJ200" s="93" t="s">
        <v>79</v>
      </c>
      <c r="BK200" s="293">
        <f>ROUND(I200*H200,2)</f>
        <v>0</v>
      </c>
      <c r="BL200" s="93" t="s">
        <v>242</v>
      </c>
      <c r="BM200" s="93" t="s">
        <v>343</v>
      </c>
    </row>
    <row r="201" spans="2:65" s="114" customFormat="1">
      <c r="B201" s="109"/>
      <c r="D201" s="294" t="s">
        <v>147</v>
      </c>
      <c r="F201" s="295" t="s">
        <v>344</v>
      </c>
      <c r="L201" s="109"/>
      <c r="M201" s="296"/>
      <c r="N201" s="110"/>
      <c r="O201" s="110"/>
      <c r="P201" s="110"/>
      <c r="Q201" s="110"/>
      <c r="R201" s="110"/>
      <c r="S201" s="110"/>
      <c r="T201" s="143"/>
      <c r="AT201" s="93" t="s">
        <v>147</v>
      </c>
      <c r="AU201" s="93" t="s">
        <v>81</v>
      </c>
    </row>
    <row r="202" spans="2:65" s="114" customFormat="1" ht="25.5" customHeight="1">
      <c r="B202" s="109"/>
      <c r="C202" s="283" t="s">
        <v>345</v>
      </c>
      <c r="D202" s="283" t="s">
        <v>140</v>
      </c>
      <c r="E202" s="284" t="s">
        <v>346</v>
      </c>
      <c r="F202" s="285" t="s">
        <v>347</v>
      </c>
      <c r="G202" s="286" t="s">
        <v>231</v>
      </c>
      <c r="H202" s="287">
        <v>1</v>
      </c>
      <c r="I202" s="8"/>
      <c r="J202" s="288">
        <f>ROUND(I202*H202,2)</f>
        <v>0</v>
      </c>
      <c r="K202" s="285" t="s">
        <v>144</v>
      </c>
      <c r="L202" s="109"/>
      <c r="M202" s="289" t="s">
        <v>5</v>
      </c>
      <c r="N202" s="290" t="s">
        <v>42</v>
      </c>
      <c r="O202" s="110"/>
      <c r="P202" s="291">
        <f>O202*H202</f>
        <v>0</v>
      </c>
      <c r="Q202" s="291">
        <v>1.0869999999999999E-2</v>
      </c>
      <c r="R202" s="291">
        <f>Q202*H202</f>
        <v>1.0869999999999999E-2</v>
      </c>
      <c r="S202" s="291">
        <v>0</v>
      </c>
      <c r="T202" s="292">
        <f>S202*H202</f>
        <v>0</v>
      </c>
      <c r="AR202" s="93" t="s">
        <v>242</v>
      </c>
      <c r="AT202" s="93" t="s">
        <v>140</v>
      </c>
      <c r="AU202" s="93" t="s">
        <v>81</v>
      </c>
      <c r="AY202" s="93" t="s">
        <v>138</v>
      </c>
      <c r="BE202" s="293">
        <f>IF(N202="základní",J202,0)</f>
        <v>0</v>
      </c>
      <c r="BF202" s="293">
        <f>IF(N202="snížená",J202,0)</f>
        <v>0</v>
      </c>
      <c r="BG202" s="293">
        <f>IF(N202="zákl. přenesená",J202,0)</f>
        <v>0</v>
      </c>
      <c r="BH202" s="293">
        <f>IF(N202="sníž. přenesená",J202,0)</f>
        <v>0</v>
      </c>
      <c r="BI202" s="293">
        <f>IF(N202="nulová",J202,0)</f>
        <v>0</v>
      </c>
      <c r="BJ202" s="93" t="s">
        <v>79</v>
      </c>
      <c r="BK202" s="293">
        <f>ROUND(I202*H202,2)</f>
        <v>0</v>
      </c>
      <c r="BL202" s="93" t="s">
        <v>242</v>
      </c>
      <c r="BM202" s="93" t="s">
        <v>348</v>
      </c>
    </row>
    <row r="203" spans="2:65" s="114" customFormat="1" ht="27">
      <c r="B203" s="109"/>
      <c r="D203" s="294" t="s">
        <v>147</v>
      </c>
      <c r="F203" s="295" t="s">
        <v>349</v>
      </c>
      <c r="L203" s="109"/>
      <c r="M203" s="296"/>
      <c r="N203" s="110"/>
      <c r="O203" s="110"/>
      <c r="P203" s="110"/>
      <c r="Q203" s="110"/>
      <c r="R203" s="110"/>
      <c r="S203" s="110"/>
      <c r="T203" s="143"/>
      <c r="AT203" s="93" t="s">
        <v>147</v>
      </c>
      <c r="AU203" s="93" t="s">
        <v>81</v>
      </c>
    </row>
    <row r="204" spans="2:65" s="114" customFormat="1" ht="25.5" customHeight="1">
      <c r="B204" s="109"/>
      <c r="C204" s="283" t="s">
        <v>350</v>
      </c>
      <c r="D204" s="283" t="s">
        <v>140</v>
      </c>
      <c r="E204" s="284" t="s">
        <v>351</v>
      </c>
      <c r="F204" s="285" t="s">
        <v>352</v>
      </c>
      <c r="G204" s="286" t="s">
        <v>231</v>
      </c>
      <c r="H204" s="287">
        <v>1</v>
      </c>
      <c r="I204" s="8"/>
      <c r="J204" s="288">
        <f>ROUND(I204*H204,2)</f>
        <v>0</v>
      </c>
      <c r="K204" s="285" t="s">
        <v>144</v>
      </c>
      <c r="L204" s="109"/>
      <c r="M204" s="289" t="s">
        <v>5</v>
      </c>
      <c r="N204" s="290" t="s">
        <v>42</v>
      </c>
      <c r="O204" s="110"/>
      <c r="P204" s="291">
        <f>O204*H204</f>
        <v>0</v>
      </c>
      <c r="Q204" s="291">
        <v>2.257E-2</v>
      </c>
      <c r="R204" s="291">
        <f>Q204*H204</f>
        <v>2.257E-2</v>
      </c>
      <c r="S204" s="291">
        <v>0</v>
      </c>
      <c r="T204" s="292">
        <f>S204*H204</f>
        <v>0</v>
      </c>
      <c r="AR204" s="93" t="s">
        <v>242</v>
      </c>
      <c r="AT204" s="93" t="s">
        <v>140</v>
      </c>
      <c r="AU204" s="93" t="s">
        <v>81</v>
      </c>
      <c r="AY204" s="93" t="s">
        <v>138</v>
      </c>
      <c r="BE204" s="293">
        <f>IF(N204="základní",J204,0)</f>
        <v>0</v>
      </c>
      <c r="BF204" s="293">
        <f>IF(N204="snížená",J204,0)</f>
        <v>0</v>
      </c>
      <c r="BG204" s="293">
        <f>IF(N204="zákl. přenesená",J204,0)</f>
        <v>0</v>
      </c>
      <c r="BH204" s="293">
        <f>IF(N204="sníž. přenesená",J204,0)</f>
        <v>0</v>
      </c>
      <c r="BI204" s="293">
        <f>IF(N204="nulová",J204,0)</f>
        <v>0</v>
      </c>
      <c r="BJ204" s="93" t="s">
        <v>79</v>
      </c>
      <c r="BK204" s="293">
        <f>ROUND(I204*H204,2)</f>
        <v>0</v>
      </c>
      <c r="BL204" s="93" t="s">
        <v>242</v>
      </c>
      <c r="BM204" s="93" t="s">
        <v>353</v>
      </c>
    </row>
    <row r="205" spans="2:65" s="114" customFormat="1" ht="27">
      <c r="B205" s="109"/>
      <c r="D205" s="294" t="s">
        <v>147</v>
      </c>
      <c r="F205" s="295" t="s">
        <v>354</v>
      </c>
      <c r="L205" s="109"/>
      <c r="M205" s="296"/>
      <c r="N205" s="110"/>
      <c r="O205" s="110"/>
      <c r="P205" s="110"/>
      <c r="Q205" s="110"/>
      <c r="R205" s="110"/>
      <c r="S205" s="110"/>
      <c r="T205" s="143"/>
      <c r="AT205" s="93" t="s">
        <v>147</v>
      </c>
      <c r="AU205" s="93" t="s">
        <v>81</v>
      </c>
    </row>
    <row r="206" spans="2:65" s="114" customFormat="1" ht="16.5" customHeight="1">
      <c r="B206" s="109"/>
      <c r="C206" s="283" t="s">
        <v>355</v>
      </c>
      <c r="D206" s="283" t="s">
        <v>140</v>
      </c>
      <c r="E206" s="284" t="s">
        <v>356</v>
      </c>
      <c r="F206" s="285" t="s">
        <v>357</v>
      </c>
      <c r="G206" s="286" t="s">
        <v>231</v>
      </c>
      <c r="H206" s="287">
        <v>2</v>
      </c>
      <c r="I206" s="8"/>
      <c r="J206" s="288">
        <f>ROUND(I206*H206,2)</f>
        <v>0</v>
      </c>
      <c r="K206" s="285" t="s">
        <v>144</v>
      </c>
      <c r="L206" s="109"/>
      <c r="M206" s="289" t="s">
        <v>5</v>
      </c>
      <c r="N206" s="290" t="s">
        <v>42</v>
      </c>
      <c r="O206" s="110"/>
      <c r="P206" s="291">
        <f>O206*H206</f>
        <v>0</v>
      </c>
      <c r="Q206" s="291">
        <v>7.6000000000000004E-4</v>
      </c>
      <c r="R206" s="291">
        <f>Q206*H206</f>
        <v>1.5200000000000001E-3</v>
      </c>
      <c r="S206" s="291">
        <v>0</v>
      </c>
      <c r="T206" s="292">
        <f>S206*H206</f>
        <v>0</v>
      </c>
      <c r="AR206" s="93" t="s">
        <v>242</v>
      </c>
      <c r="AT206" s="93" t="s">
        <v>140</v>
      </c>
      <c r="AU206" s="93" t="s">
        <v>81</v>
      </c>
      <c r="AY206" s="93" t="s">
        <v>138</v>
      </c>
      <c r="BE206" s="293">
        <f>IF(N206="základní",J206,0)</f>
        <v>0</v>
      </c>
      <c r="BF206" s="293">
        <f>IF(N206="snížená",J206,0)</f>
        <v>0</v>
      </c>
      <c r="BG206" s="293">
        <f>IF(N206="zákl. přenesená",J206,0)</f>
        <v>0</v>
      </c>
      <c r="BH206" s="293">
        <f>IF(N206="sníž. přenesená",J206,0)</f>
        <v>0</v>
      </c>
      <c r="BI206" s="293">
        <f>IF(N206="nulová",J206,0)</f>
        <v>0</v>
      </c>
      <c r="BJ206" s="93" t="s">
        <v>79</v>
      </c>
      <c r="BK206" s="293">
        <f>ROUND(I206*H206,2)</f>
        <v>0</v>
      </c>
      <c r="BL206" s="93" t="s">
        <v>242</v>
      </c>
      <c r="BM206" s="93" t="s">
        <v>358</v>
      </c>
    </row>
    <row r="207" spans="2:65" s="114" customFormat="1" ht="27">
      <c r="B207" s="109"/>
      <c r="D207" s="294" t="s">
        <v>147</v>
      </c>
      <c r="F207" s="295" t="s">
        <v>359</v>
      </c>
      <c r="L207" s="109"/>
      <c r="M207" s="296"/>
      <c r="N207" s="110"/>
      <c r="O207" s="110"/>
      <c r="P207" s="110"/>
      <c r="Q207" s="110"/>
      <c r="R207" s="110"/>
      <c r="S207" s="110"/>
      <c r="T207" s="143"/>
      <c r="AT207" s="93" t="s">
        <v>147</v>
      </c>
      <c r="AU207" s="93" t="s">
        <v>81</v>
      </c>
    </row>
    <row r="208" spans="2:65" s="114" customFormat="1" ht="25.5" customHeight="1">
      <c r="B208" s="109"/>
      <c r="C208" s="283" t="s">
        <v>360</v>
      </c>
      <c r="D208" s="283" t="s">
        <v>140</v>
      </c>
      <c r="E208" s="284" t="s">
        <v>361</v>
      </c>
      <c r="F208" s="285" t="s">
        <v>362</v>
      </c>
      <c r="G208" s="286" t="s">
        <v>231</v>
      </c>
      <c r="H208" s="287">
        <v>5</v>
      </c>
      <c r="I208" s="8"/>
      <c r="J208" s="288">
        <f>ROUND(I208*H208,2)</f>
        <v>0</v>
      </c>
      <c r="K208" s="285" t="s">
        <v>144</v>
      </c>
      <c r="L208" s="109"/>
      <c r="M208" s="289" t="s">
        <v>5</v>
      </c>
      <c r="N208" s="290" t="s">
        <v>42</v>
      </c>
      <c r="O208" s="110"/>
      <c r="P208" s="291">
        <f>O208*H208</f>
        <v>0</v>
      </c>
      <c r="Q208" s="291">
        <v>2.98E-3</v>
      </c>
      <c r="R208" s="291">
        <f>Q208*H208</f>
        <v>1.49E-2</v>
      </c>
      <c r="S208" s="291">
        <v>0</v>
      </c>
      <c r="T208" s="292">
        <f>S208*H208</f>
        <v>0</v>
      </c>
      <c r="AR208" s="93" t="s">
        <v>242</v>
      </c>
      <c r="AT208" s="93" t="s">
        <v>140</v>
      </c>
      <c r="AU208" s="93" t="s">
        <v>81</v>
      </c>
      <c r="AY208" s="93" t="s">
        <v>138</v>
      </c>
      <c r="BE208" s="293">
        <f>IF(N208="základní",J208,0)</f>
        <v>0</v>
      </c>
      <c r="BF208" s="293">
        <f>IF(N208="snížená",J208,0)</f>
        <v>0</v>
      </c>
      <c r="BG208" s="293">
        <f>IF(N208="zákl. přenesená",J208,0)</f>
        <v>0</v>
      </c>
      <c r="BH208" s="293">
        <f>IF(N208="sníž. přenesená",J208,0)</f>
        <v>0</v>
      </c>
      <c r="BI208" s="293">
        <f>IF(N208="nulová",J208,0)</f>
        <v>0</v>
      </c>
      <c r="BJ208" s="93" t="s">
        <v>79</v>
      </c>
      <c r="BK208" s="293">
        <f>ROUND(I208*H208,2)</f>
        <v>0</v>
      </c>
      <c r="BL208" s="93" t="s">
        <v>242</v>
      </c>
      <c r="BM208" s="93" t="s">
        <v>363</v>
      </c>
    </row>
    <row r="209" spans="2:65" s="114" customFormat="1" ht="40.5">
      <c r="B209" s="109"/>
      <c r="D209" s="294" t="s">
        <v>147</v>
      </c>
      <c r="F209" s="295" t="s">
        <v>364</v>
      </c>
      <c r="L209" s="109"/>
      <c r="M209" s="296"/>
      <c r="N209" s="110"/>
      <c r="O209" s="110"/>
      <c r="P209" s="110"/>
      <c r="Q209" s="110"/>
      <c r="R209" s="110"/>
      <c r="S209" s="110"/>
      <c r="T209" s="143"/>
      <c r="AT209" s="93" t="s">
        <v>147</v>
      </c>
      <c r="AU209" s="93" t="s">
        <v>81</v>
      </c>
    </row>
    <row r="210" spans="2:65" s="114" customFormat="1" ht="27">
      <c r="B210" s="109"/>
      <c r="D210" s="294" t="s">
        <v>365</v>
      </c>
      <c r="F210" s="329" t="s">
        <v>366</v>
      </c>
      <c r="L210" s="109"/>
      <c r="M210" s="296"/>
      <c r="N210" s="110"/>
      <c r="O210" s="110"/>
      <c r="P210" s="110"/>
      <c r="Q210" s="110"/>
      <c r="R210" s="110"/>
      <c r="S210" s="110"/>
      <c r="T210" s="143"/>
      <c r="AT210" s="93" t="s">
        <v>365</v>
      </c>
      <c r="AU210" s="93" t="s">
        <v>81</v>
      </c>
    </row>
    <row r="211" spans="2:65" s="114" customFormat="1" ht="25.5" customHeight="1">
      <c r="B211" s="109"/>
      <c r="C211" s="283" t="s">
        <v>367</v>
      </c>
      <c r="D211" s="283" t="s">
        <v>140</v>
      </c>
      <c r="E211" s="284" t="s">
        <v>368</v>
      </c>
      <c r="F211" s="285" t="s">
        <v>369</v>
      </c>
      <c r="G211" s="286" t="s">
        <v>231</v>
      </c>
      <c r="H211" s="287">
        <v>3</v>
      </c>
      <c r="I211" s="8"/>
      <c r="J211" s="288">
        <f>ROUND(I211*H211,2)</f>
        <v>0</v>
      </c>
      <c r="K211" s="285" t="s">
        <v>144</v>
      </c>
      <c r="L211" s="109"/>
      <c r="M211" s="289" t="s">
        <v>5</v>
      </c>
      <c r="N211" s="290" t="s">
        <v>42</v>
      </c>
      <c r="O211" s="110"/>
      <c r="P211" s="291">
        <f>O211*H211</f>
        <v>0</v>
      </c>
      <c r="Q211" s="291">
        <v>6.0800000000000003E-3</v>
      </c>
      <c r="R211" s="291">
        <f>Q211*H211</f>
        <v>1.8239999999999999E-2</v>
      </c>
      <c r="S211" s="291">
        <v>0</v>
      </c>
      <c r="T211" s="292">
        <f>S211*H211</f>
        <v>0</v>
      </c>
      <c r="AR211" s="93" t="s">
        <v>242</v>
      </c>
      <c r="AT211" s="93" t="s">
        <v>140</v>
      </c>
      <c r="AU211" s="93" t="s">
        <v>81</v>
      </c>
      <c r="AY211" s="93" t="s">
        <v>138</v>
      </c>
      <c r="BE211" s="293">
        <f>IF(N211="základní",J211,0)</f>
        <v>0</v>
      </c>
      <c r="BF211" s="293">
        <f>IF(N211="snížená",J211,0)</f>
        <v>0</v>
      </c>
      <c r="BG211" s="293">
        <f>IF(N211="zákl. přenesená",J211,0)</f>
        <v>0</v>
      </c>
      <c r="BH211" s="293">
        <f>IF(N211="sníž. přenesená",J211,0)</f>
        <v>0</v>
      </c>
      <c r="BI211" s="293">
        <f>IF(N211="nulová",J211,0)</f>
        <v>0</v>
      </c>
      <c r="BJ211" s="93" t="s">
        <v>79</v>
      </c>
      <c r="BK211" s="293">
        <f>ROUND(I211*H211,2)</f>
        <v>0</v>
      </c>
      <c r="BL211" s="93" t="s">
        <v>242</v>
      </c>
      <c r="BM211" s="93" t="s">
        <v>370</v>
      </c>
    </row>
    <row r="212" spans="2:65" s="114" customFormat="1" ht="40.5">
      <c r="B212" s="109"/>
      <c r="D212" s="294" t="s">
        <v>147</v>
      </c>
      <c r="F212" s="295" t="s">
        <v>371</v>
      </c>
      <c r="L212" s="109"/>
      <c r="M212" s="296"/>
      <c r="N212" s="110"/>
      <c r="O212" s="110"/>
      <c r="P212" s="110"/>
      <c r="Q212" s="110"/>
      <c r="R212" s="110"/>
      <c r="S212" s="110"/>
      <c r="T212" s="143"/>
      <c r="AT212" s="93" t="s">
        <v>147</v>
      </c>
      <c r="AU212" s="93" t="s">
        <v>81</v>
      </c>
    </row>
    <row r="213" spans="2:65" s="114" customFormat="1" ht="27">
      <c r="B213" s="109"/>
      <c r="D213" s="294" t="s">
        <v>365</v>
      </c>
      <c r="F213" s="329" t="s">
        <v>372</v>
      </c>
      <c r="L213" s="109"/>
      <c r="M213" s="296"/>
      <c r="N213" s="110"/>
      <c r="O213" s="110"/>
      <c r="P213" s="110"/>
      <c r="Q213" s="110"/>
      <c r="R213" s="110"/>
      <c r="S213" s="110"/>
      <c r="T213" s="143"/>
      <c r="AT213" s="93" t="s">
        <v>365</v>
      </c>
      <c r="AU213" s="93" t="s">
        <v>81</v>
      </c>
    </row>
    <row r="214" spans="2:65" s="114" customFormat="1" ht="25.5" customHeight="1">
      <c r="B214" s="109"/>
      <c r="C214" s="283" t="s">
        <v>373</v>
      </c>
      <c r="D214" s="283" t="s">
        <v>140</v>
      </c>
      <c r="E214" s="284" t="s">
        <v>374</v>
      </c>
      <c r="F214" s="285" t="s">
        <v>375</v>
      </c>
      <c r="G214" s="286" t="s">
        <v>231</v>
      </c>
      <c r="H214" s="287">
        <v>2</v>
      </c>
      <c r="I214" s="8"/>
      <c r="J214" s="288">
        <f>ROUND(I214*H214,2)</f>
        <v>0</v>
      </c>
      <c r="K214" s="285" t="s">
        <v>144</v>
      </c>
      <c r="L214" s="109"/>
      <c r="M214" s="289" t="s">
        <v>5</v>
      </c>
      <c r="N214" s="290" t="s">
        <v>42</v>
      </c>
      <c r="O214" s="110"/>
      <c r="P214" s="291">
        <f>O214*H214</f>
        <v>0</v>
      </c>
      <c r="Q214" s="291">
        <v>6.0800000000000003E-3</v>
      </c>
      <c r="R214" s="291">
        <f>Q214*H214</f>
        <v>1.2160000000000001E-2</v>
      </c>
      <c r="S214" s="291">
        <v>0</v>
      </c>
      <c r="T214" s="292">
        <f>S214*H214</f>
        <v>0</v>
      </c>
      <c r="AR214" s="93" t="s">
        <v>242</v>
      </c>
      <c r="AT214" s="93" t="s">
        <v>140</v>
      </c>
      <c r="AU214" s="93" t="s">
        <v>81</v>
      </c>
      <c r="AY214" s="93" t="s">
        <v>138</v>
      </c>
      <c r="BE214" s="293">
        <f>IF(N214="základní",J214,0)</f>
        <v>0</v>
      </c>
      <c r="BF214" s="293">
        <f>IF(N214="snížená",J214,0)</f>
        <v>0</v>
      </c>
      <c r="BG214" s="293">
        <f>IF(N214="zákl. přenesená",J214,0)</f>
        <v>0</v>
      </c>
      <c r="BH214" s="293">
        <f>IF(N214="sníž. přenesená",J214,0)</f>
        <v>0</v>
      </c>
      <c r="BI214" s="293">
        <f>IF(N214="nulová",J214,0)</f>
        <v>0</v>
      </c>
      <c r="BJ214" s="93" t="s">
        <v>79</v>
      </c>
      <c r="BK214" s="293">
        <f>ROUND(I214*H214,2)</f>
        <v>0</v>
      </c>
      <c r="BL214" s="93" t="s">
        <v>242</v>
      </c>
      <c r="BM214" s="93" t="s">
        <v>376</v>
      </c>
    </row>
    <row r="215" spans="2:65" s="114" customFormat="1" ht="40.5">
      <c r="B215" s="109"/>
      <c r="D215" s="294" t="s">
        <v>147</v>
      </c>
      <c r="F215" s="295" t="s">
        <v>377</v>
      </c>
      <c r="L215" s="109"/>
      <c r="M215" s="296"/>
      <c r="N215" s="110"/>
      <c r="O215" s="110"/>
      <c r="P215" s="110"/>
      <c r="Q215" s="110"/>
      <c r="R215" s="110"/>
      <c r="S215" s="110"/>
      <c r="T215" s="143"/>
      <c r="AT215" s="93" t="s">
        <v>147</v>
      </c>
      <c r="AU215" s="93" t="s">
        <v>81</v>
      </c>
    </row>
    <row r="216" spans="2:65" s="114" customFormat="1" ht="27">
      <c r="B216" s="109"/>
      <c r="D216" s="294" t="s">
        <v>365</v>
      </c>
      <c r="F216" s="329" t="s">
        <v>378</v>
      </c>
      <c r="L216" s="109"/>
      <c r="M216" s="296"/>
      <c r="N216" s="110"/>
      <c r="O216" s="110"/>
      <c r="P216" s="110"/>
      <c r="Q216" s="110"/>
      <c r="R216" s="110"/>
      <c r="S216" s="110"/>
      <c r="T216" s="143"/>
      <c r="AT216" s="93" t="s">
        <v>365</v>
      </c>
      <c r="AU216" s="93" t="s">
        <v>81</v>
      </c>
    </row>
    <row r="217" spans="2:65" s="114" customFormat="1" ht="25.5" customHeight="1">
      <c r="B217" s="109"/>
      <c r="C217" s="283" t="s">
        <v>379</v>
      </c>
      <c r="D217" s="283" t="s">
        <v>140</v>
      </c>
      <c r="E217" s="284" t="s">
        <v>380</v>
      </c>
      <c r="F217" s="285" t="s">
        <v>381</v>
      </c>
      <c r="G217" s="286" t="s">
        <v>231</v>
      </c>
      <c r="H217" s="287">
        <v>2</v>
      </c>
      <c r="I217" s="8"/>
      <c r="J217" s="288">
        <f>ROUND(I217*H217,2)</f>
        <v>0</v>
      </c>
      <c r="K217" s="285" t="s">
        <v>5</v>
      </c>
      <c r="L217" s="109"/>
      <c r="M217" s="289" t="s">
        <v>5</v>
      </c>
      <c r="N217" s="290" t="s">
        <v>42</v>
      </c>
      <c r="O217" s="110"/>
      <c r="P217" s="291">
        <f>O217*H217</f>
        <v>0</v>
      </c>
      <c r="Q217" s="291">
        <v>0.2339</v>
      </c>
      <c r="R217" s="291">
        <f>Q217*H217</f>
        <v>0.46779999999999999</v>
      </c>
      <c r="S217" s="291">
        <v>0</v>
      </c>
      <c r="T217" s="292">
        <f>S217*H217</f>
        <v>0</v>
      </c>
      <c r="AR217" s="93" t="s">
        <v>242</v>
      </c>
      <c r="AT217" s="93" t="s">
        <v>140</v>
      </c>
      <c r="AU217" s="93" t="s">
        <v>81</v>
      </c>
      <c r="AY217" s="93" t="s">
        <v>138</v>
      </c>
      <c r="BE217" s="293">
        <f>IF(N217="základní",J217,0)</f>
        <v>0</v>
      </c>
      <c r="BF217" s="293">
        <f>IF(N217="snížená",J217,0)</f>
        <v>0</v>
      </c>
      <c r="BG217" s="293">
        <f>IF(N217="zákl. přenesená",J217,0)</f>
        <v>0</v>
      </c>
      <c r="BH217" s="293">
        <f>IF(N217="sníž. přenesená",J217,0)</f>
        <v>0</v>
      </c>
      <c r="BI217" s="293">
        <f>IF(N217="nulová",J217,0)</f>
        <v>0</v>
      </c>
      <c r="BJ217" s="93" t="s">
        <v>79</v>
      </c>
      <c r="BK217" s="293">
        <f>ROUND(I217*H217,2)</f>
        <v>0</v>
      </c>
      <c r="BL217" s="93" t="s">
        <v>242</v>
      </c>
      <c r="BM217" s="93" t="s">
        <v>382</v>
      </c>
    </row>
    <row r="218" spans="2:65" s="114" customFormat="1" ht="54">
      <c r="B218" s="109"/>
      <c r="D218" s="294" t="s">
        <v>147</v>
      </c>
      <c r="F218" s="295" t="s">
        <v>383</v>
      </c>
      <c r="L218" s="109"/>
      <c r="M218" s="296"/>
      <c r="N218" s="110"/>
      <c r="O218" s="110"/>
      <c r="P218" s="110"/>
      <c r="Q218" s="110"/>
      <c r="R218" s="110"/>
      <c r="S218" s="110"/>
      <c r="T218" s="143"/>
      <c r="AT218" s="93" t="s">
        <v>147</v>
      </c>
      <c r="AU218" s="93" t="s">
        <v>81</v>
      </c>
    </row>
    <row r="219" spans="2:65" s="114" customFormat="1" ht="16.5" customHeight="1">
      <c r="B219" s="109"/>
      <c r="C219" s="283" t="s">
        <v>384</v>
      </c>
      <c r="D219" s="283" t="s">
        <v>140</v>
      </c>
      <c r="E219" s="284" t="s">
        <v>385</v>
      </c>
      <c r="F219" s="285" t="s">
        <v>386</v>
      </c>
      <c r="G219" s="286" t="s">
        <v>231</v>
      </c>
      <c r="H219" s="287">
        <v>4</v>
      </c>
      <c r="I219" s="8"/>
      <c r="J219" s="288">
        <f>ROUND(I219*H219,2)</f>
        <v>0</v>
      </c>
      <c r="K219" s="285" t="s">
        <v>5</v>
      </c>
      <c r="L219" s="109"/>
      <c r="M219" s="289" t="s">
        <v>5</v>
      </c>
      <c r="N219" s="290" t="s">
        <v>42</v>
      </c>
      <c r="O219" s="110"/>
      <c r="P219" s="291">
        <f>O219*H219</f>
        <v>0</v>
      </c>
      <c r="Q219" s="291">
        <v>0.2339</v>
      </c>
      <c r="R219" s="291">
        <f>Q219*H219</f>
        <v>0.93559999999999999</v>
      </c>
      <c r="S219" s="291">
        <v>0</v>
      </c>
      <c r="T219" s="292">
        <f>S219*H219</f>
        <v>0</v>
      </c>
      <c r="AR219" s="93" t="s">
        <v>242</v>
      </c>
      <c r="AT219" s="93" t="s">
        <v>140</v>
      </c>
      <c r="AU219" s="93" t="s">
        <v>81</v>
      </c>
      <c r="AY219" s="93" t="s">
        <v>138</v>
      </c>
      <c r="BE219" s="293">
        <f>IF(N219="základní",J219,0)</f>
        <v>0</v>
      </c>
      <c r="BF219" s="293">
        <f>IF(N219="snížená",J219,0)</f>
        <v>0</v>
      </c>
      <c r="BG219" s="293">
        <f>IF(N219="zákl. přenesená",J219,0)</f>
        <v>0</v>
      </c>
      <c r="BH219" s="293">
        <f>IF(N219="sníž. přenesená",J219,0)</f>
        <v>0</v>
      </c>
      <c r="BI219" s="293">
        <f>IF(N219="nulová",J219,0)</f>
        <v>0</v>
      </c>
      <c r="BJ219" s="93" t="s">
        <v>79</v>
      </c>
      <c r="BK219" s="293">
        <f>ROUND(I219*H219,2)</f>
        <v>0</v>
      </c>
      <c r="BL219" s="93" t="s">
        <v>242</v>
      </c>
      <c r="BM219" s="93" t="s">
        <v>387</v>
      </c>
    </row>
    <row r="220" spans="2:65" s="114" customFormat="1">
      <c r="B220" s="109"/>
      <c r="D220" s="294" t="s">
        <v>147</v>
      </c>
      <c r="F220" s="295" t="s">
        <v>386</v>
      </c>
      <c r="L220" s="109"/>
      <c r="M220" s="296"/>
      <c r="N220" s="110"/>
      <c r="O220" s="110"/>
      <c r="P220" s="110"/>
      <c r="Q220" s="110"/>
      <c r="R220" s="110"/>
      <c r="S220" s="110"/>
      <c r="T220" s="143"/>
      <c r="AT220" s="93" t="s">
        <v>147</v>
      </c>
      <c r="AU220" s="93" t="s">
        <v>81</v>
      </c>
    </row>
    <row r="221" spans="2:65" s="114" customFormat="1" ht="16.5" customHeight="1">
      <c r="B221" s="109"/>
      <c r="C221" s="283" t="s">
        <v>388</v>
      </c>
      <c r="D221" s="283" t="s">
        <v>140</v>
      </c>
      <c r="E221" s="284" t="s">
        <v>389</v>
      </c>
      <c r="F221" s="285" t="s">
        <v>390</v>
      </c>
      <c r="G221" s="286" t="s">
        <v>231</v>
      </c>
      <c r="H221" s="287">
        <v>1</v>
      </c>
      <c r="I221" s="8"/>
      <c r="J221" s="288">
        <f>ROUND(I221*H221,2)</f>
        <v>0</v>
      </c>
      <c r="K221" s="285" t="s">
        <v>5</v>
      </c>
      <c r="L221" s="109"/>
      <c r="M221" s="289" t="s">
        <v>5</v>
      </c>
      <c r="N221" s="290" t="s">
        <v>42</v>
      </c>
      <c r="O221" s="110"/>
      <c r="P221" s="291">
        <f>O221*H221</f>
        <v>0</v>
      </c>
      <c r="Q221" s="291">
        <v>0.2339</v>
      </c>
      <c r="R221" s="291">
        <f>Q221*H221</f>
        <v>0.2339</v>
      </c>
      <c r="S221" s="291">
        <v>0</v>
      </c>
      <c r="T221" s="292">
        <f>S221*H221</f>
        <v>0</v>
      </c>
      <c r="AR221" s="93" t="s">
        <v>242</v>
      </c>
      <c r="AT221" s="93" t="s">
        <v>140</v>
      </c>
      <c r="AU221" s="93" t="s">
        <v>81</v>
      </c>
      <c r="AY221" s="93" t="s">
        <v>138</v>
      </c>
      <c r="BE221" s="293">
        <f>IF(N221="základní",J221,0)</f>
        <v>0</v>
      </c>
      <c r="BF221" s="293">
        <f>IF(N221="snížená",J221,0)</f>
        <v>0</v>
      </c>
      <c r="BG221" s="293">
        <f>IF(N221="zákl. přenesená",J221,0)</f>
        <v>0</v>
      </c>
      <c r="BH221" s="293">
        <f>IF(N221="sníž. přenesená",J221,0)</f>
        <v>0</v>
      </c>
      <c r="BI221" s="293">
        <f>IF(N221="nulová",J221,0)</f>
        <v>0</v>
      </c>
      <c r="BJ221" s="93" t="s">
        <v>79</v>
      </c>
      <c r="BK221" s="293">
        <f>ROUND(I221*H221,2)</f>
        <v>0</v>
      </c>
      <c r="BL221" s="93" t="s">
        <v>242</v>
      </c>
      <c r="BM221" s="93" t="s">
        <v>391</v>
      </c>
    </row>
    <row r="222" spans="2:65" s="114" customFormat="1">
      <c r="B222" s="109"/>
      <c r="D222" s="294" t="s">
        <v>147</v>
      </c>
      <c r="F222" s="295" t="s">
        <v>390</v>
      </c>
      <c r="L222" s="109"/>
      <c r="M222" s="296"/>
      <c r="N222" s="110"/>
      <c r="O222" s="110"/>
      <c r="P222" s="110"/>
      <c r="Q222" s="110"/>
      <c r="R222" s="110"/>
      <c r="S222" s="110"/>
      <c r="T222" s="143"/>
      <c r="AT222" s="93" t="s">
        <v>147</v>
      </c>
      <c r="AU222" s="93" t="s">
        <v>81</v>
      </c>
    </row>
    <row r="223" spans="2:65" s="114" customFormat="1" ht="25.5" customHeight="1">
      <c r="B223" s="109"/>
      <c r="C223" s="283" t="s">
        <v>392</v>
      </c>
      <c r="D223" s="283" t="s">
        <v>140</v>
      </c>
      <c r="E223" s="284" t="s">
        <v>393</v>
      </c>
      <c r="F223" s="285" t="s">
        <v>394</v>
      </c>
      <c r="G223" s="286" t="s">
        <v>231</v>
      </c>
      <c r="H223" s="287">
        <v>2</v>
      </c>
      <c r="I223" s="8"/>
      <c r="J223" s="288">
        <f>ROUND(I223*H223,2)</f>
        <v>0</v>
      </c>
      <c r="K223" s="285" t="s">
        <v>5</v>
      </c>
      <c r="L223" s="109"/>
      <c r="M223" s="289" t="s">
        <v>5</v>
      </c>
      <c r="N223" s="290" t="s">
        <v>42</v>
      </c>
      <c r="O223" s="110"/>
      <c r="P223" s="291">
        <f>O223*H223</f>
        <v>0</v>
      </c>
      <c r="Q223" s="291">
        <v>0.2339</v>
      </c>
      <c r="R223" s="291">
        <f>Q223*H223</f>
        <v>0.46779999999999999</v>
      </c>
      <c r="S223" s="291">
        <v>0</v>
      </c>
      <c r="T223" s="292">
        <f>S223*H223</f>
        <v>0</v>
      </c>
      <c r="AR223" s="93" t="s">
        <v>242</v>
      </c>
      <c r="AT223" s="93" t="s">
        <v>140</v>
      </c>
      <c r="AU223" s="93" t="s">
        <v>81</v>
      </c>
      <c r="AY223" s="93" t="s">
        <v>138</v>
      </c>
      <c r="BE223" s="293">
        <f>IF(N223="základní",J223,0)</f>
        <v>0</v>
      </c>
      <c r="BF223" s="293">
        <f>IF(N223="snížená",J223,0)</f>
        <v>0</v>
      </c>
      <c r="BG223" s="293">
        <f>IF(N223="zákl. přenesená",J223,0)</f>
        <v>0</v>
      </c>
      <c r="BH223" s="293">
        <f>IF(N223="sníž. přenesená",J223,0)</f>
        <v>0</v>
      </c>
      <c r="BI223" s="293">
        <f>IF(N223="nulová",J223,0)</f>
        <v>0</v>
      </c>
      <c r="BJ223" s="93" t="s">
        <v>79</v>
      </c>
      <c r="BK223" s="293">
        <f>ROUND(I223*H223,2)</f>
        <v>0</v>
      </c>
      <c r="BL223" s="93" t="s">
        <v>242</v>
      </c>
      <c r="BM223" s="93" t="s">
        <v>395</v>
      </c>
    </row>
    <row r="224" spans="2:65" s="114" customFormat="1" ht="27">
      <c r="B224" s="109"/>
      <c r="D224" s="294" t="s">
        <v>147</v>
      </c>
      <c r="F224" s="295" t="s">
        <v>394</v>
      </c>
      <c r="L224" s="109"/>
      <c r="M224" s="296"/>
      <c r="N224" s="110"/>
      <c r="O224" s="110"/>
      <c r="P224" s="110"/>
      <c r="Q224" s="110"/>
      <c r="R224" s="110"/>
      <c r="S224" s="110"/>
      <c r="T224" s="143"/>
      <c r="AT224" s="93" t="s">
        <v>147</v>
      </c>
      <c r="AU224" s="93" t="s">
        <v>81</v>
      </c>
    </row>
    <row r="225" spans="2:65" s="114" customFormat="1" ht="16.5" customHeight="1">
      <c r="B225" s="109"/>
      <c r="C225" s="283" t="s">
        <v>396</v>
      </c>
      <c r="D225" s="283" t="s">
        <v>140</v>
      </c>
      <c r="E225" s="284" t="s">
        <v>397</v>
      </c>
      <c r="F225" s="285" t="s">
        <v>398</v>
      </c>
      <c r="G225" s="286" t="s">
        <v>231</v>
      </c>
      <c r="H225" s="287">
        <v>1</v>
      </c>
      <c r="I225" s="8"/>
      <c r="J225" s="288">
        <f>ROUND(I225*H225,2)</f>
        <v>0</v>
      </c>
      <c r="K225" s="285" t="s">
        <v>144</v>
      </c>
      <c r="L225" s="109"/>
      <c r="M225" s="289" t="s">
        <v>5</v>
      </c>
      <c r="N225" s="290" t="s">
        <v>42</v>
      </c>
      <c r="O225" s="110"/>
      <c r="P225" s="291">
        <f>O225*H225</f>
        <v>0</v>
      </c>
      <c r="Q225" s="291">
        <v>0.14471000000000001</v>
      </c>
      <c r="R225" s="291">
        <f>Q225*H225</f>
        <v>0.14471000000000001</v>
      </c>
      <c r="S225" s="291">
        <v>0</v>
      </c>
      <c r="T225" s="292">
        <f>S225*H225</f>
        <v>0</v>
      </c>
      <c r="AR225" s="93" t="s">
        <v>242</v>
      </c>
      <c r="AT225" s="93" t="s">
        <v>140</v>
      </c>
      <c r="AU225" s="93" t="s">
        <v>81</v>
      </c>
      <c r="AY225" s="93" t="s">
        <v>138</v>
      </c>
      <c r="BE225" s="293">
        <f>IF(N225="základní",J225,0)</f>
        <v>0</v>
      </c>
      <c r="BF225" s="293">
        <f>IF(N225="snížená",J225,0)</f>
        <v>0</v>
      </c>
      <c r="BG225" s="293">
        <f>IF(N225="zákl. přenesená",J225,0)</f>
        <v>0</v>
      </c>
      <c r="BH225" s="293">
        <f>IF(N225="sníž. přenesená",J225,0)</f>
        <v>0</v>
      </c>
      <c r="BI225" s="293">
        <f>IF(N225="nulová",J225,0)</f>
        <v>0</v>
      </c>
      <c r="BJ225" s="93" t="s">
        <v>79</v>
      </c>
      <c r="BK225" s="293">
        <f>ROUND(I225*H225,2)</f>
        <v>0</v>
      </c>
      <c r="BL225" s="93" t="s">
        <v>242</v>
      </c>
      <c r="BM225" s="93" t="s">
        <v>399</v>
      </c>
    </row>
    <row r="226" spans="2:65" s="114" customFormat="1" ht="40.5">
      <c r="B226" s="109"/>
      <c r="D226" s="294" t="s">
        <v>147</v>
      </c>
      <c r="F226" s="295" t="s">
        <v>400</v>
      </c>
      <c r="L226" s="109"/>
      <c r="M226" s="296"/>
      <c r="N226" s="110"/>
      <c r="O226" s="110"/>
      <c r="P226" s="110"/>
      <c r="Q226" s="110"/>
      <c r="R226" s="110"/>
      <c r="S226" s="110"/>
      <c r="T226" s="143"/>
      <c r="AT226" s="93" t="s">
        <v>147</v>
      </c>
      <c r="AU226" s="93" t="s">
        <v>81</v>
      </c>
    </row>
    <row r="227" spans="2:65" s="114" customFormat="1" ht="16.5" customHeight="1">
      <c r="B227" s="109"/>
      <c r="C227" s="283" t="s">
        <v>401</v>
      </c>
      <c r="D227" s="283" t="s">
        <v>140</v>
      </c>
      <c r="E227" s="284" t="s">
        <v>402</v>
      </c>
      <c r="F227" s="285" t="s">
        <v>403</v>
      </c>
      <c r="G227" s="286" t="s">
        <v>231</v>
      </c>
      <c r="H227" s="287">
        <v>1</v>
      </c>
      <c r="I227" s="8"/>
      <c r="J227" s="288">
        <f>ROUND(I227*H227,2)</f>
        <v>0</v>
      </c>
      <c r="K227" s="285" t="s">
        <v>5</v>
      </c>
      <c r="L227" s="109"/>
      <c r="M227" s="289" t="s">
        <v>5</v>
      </c>
      <c r="N227" s="290" t="s">
        <v>42</v>
      </c>
      <c r="O227" s="110"/>
      <c r="P227" s="291">
        <f>O227*H227</f>
        <v>0</v>
      </c>
      <c r="Q227" s="291">
        <v>0.16471</v>
      </c>
      <c r="R227" s="291">
        <f>Q227*H227</f>
        <v>0.16471</v>
      </c>
      <c r="S227" s="291">
        <v>0</v>
      </c>
      <c r="T227" s="292">
        <f>S227*H227</f>
        <v>0</v>
      </c>
      <c r="AR227" s="93" t="s">
        <v>242</v>
      </c>
      <c r="AT227" s="93" t="s">
        <v>140</v>
      </c>
      <c r="AU227" s="93" t="s">
        <v>81</v>
      </c>
      <c r="AY227" s="93" t="s">
        <v>138</v>
      </c>
      <c r="BE227" s="293">
        <f>IF(N227="základní",J227,0)</f>
        <v>0</v>
      </c>
      <c r="BF227" s="293">
        <f>IF(N227="snížená",J227,0)</f>
        <v>0</v>
      </c>
      <c r="BG227" s="293">
        <f>IF(N227="zákl. přenesená",J227,0)</f>
        <v>0</v>
      </c>
      <c r="BH227" s="293">
        <f>IF(N227="sníž. přenesená",J227,0)</f>
        <v>0</v>
      </c>
      <c r="BI227" s="293">
        <f>IF(N227="nulová",J227,0)</f>
        <v>0</v>
      </c>
      <c r="BJ227" s="93" t="s">
        <v>79</v>
      </c>
      <c r="BK227" s="293">
        <f>ROUND(I227*H227,2)</f>
        <v>0</v>
      </c>
      <c r="BL227" s="93" t="s">
        <v>242</v>
      </c>
      <c r="BM227" s="93" t="s">
        <v>404</v>
      </c>
    </row>
    <row r="228" spans="2:65" s="114" customFormat="1" ht="40.5">
      <c r="B228" s="109"/>
      <c r="D228" s="294" t="s">
        <v>147</v>
      </c>
      <c r="F228" s="295" t="s">
        <v>405</v>
      </c>
      <c r="L228" s="109"/>
      <c r="M228" s="296"/>
      <c r="N228" s="110"/>
      <c r="O228" s="110"/>
      <c r="P228" s="110"/>
      <c r="Q228" s="110"/>
      <c r="R228" s="110"/>
      <c r="S228" s="110"/>
      <c r="T228" s="143"/>
      <c r="AT228" s="93" t="s">
        <v>147</v>
      </c>
      <c r="AU228" s="93" t="s">
        <v>81</v>
      </c>
    </row>
    <row r="229" spans="2:65" s="114" customFormat="1" ht="16.5" customHeight="1">
      <c r="B229" s="109"/>
      <c r="C229" s="283" t="s">
        <v>406</v>
      </c>
      <c r="D229" s="283" t="s">
        <v>140</v>
      </c>
      <c r="E229" s="284" t="s">
        <v>407</v>
      </c>
      <c r="F229" s="285" t="s">
        <v>408</v>
      </c>
      <c r="G229" s="286" t="s">
        <v>231</v>
      </c>
      <c r="H229" s="287">
        <v>1</v>
      </c>
      <c r="I229" s="8"/>
      <c r="J229" s="288">
        <f>ROUND(I229*H229,2)</f>
        <v>0</v>
      </c>
      <c r="K229" s="285" t="s">
        <v>5</v>
      </c>
      <c r="L229" s="109"/>
      <c r="M229" s="289" t="s">
        <v>5</v>
      </c>
      <c r="N229" s="290" t="s">
        <v>42</v>
      </c>
      <c r="O229" s="110"/>
      <c r="P229" s="291">
        <f>O229*H229</f>
        <v>0</v>
      </c>
      <c r="Q229" s="291">
        <v>0.16471</v>
      </c>
      <c r="R229" s="291">
        <f>Q229*H229</f>
        <v>0.16471</v>
      </c>
      <c r="S229" s="291">
        <v>0</v>
      </c>
      <c r="T229" s="292">
        <f>S229*H229</f>
        <v>0</v>
      </c>
      <c r="AR229" s="93" t="s">
        <v>242</v>
      </c>
      <c r="AT229" s="93" t="s">
        <v>140</v>
      </c>
      <c r="AU229" s="93" t="s">
        <v>81</v>
      </c>
      <c r="AY229" s="93" t="s">
        <v>138</v>
      </c>
      <c r="BE229" s="293">
        <f>IF(N229="základní",J229,0)</f>
        <v>0</v>
      </c>
      <c r="BF229" s="293">
        <f>IF(N229="snížená",J229,0)</f>
        <v>0</v>
      </c>
      <c r="BG229" s="293">
        <f>IF(N229="zákl. přenesená",J229,0)</f>
        <v>0</v>
      </c>
      <c r="BH229" s="293">
        <f>IF(N229="sníž. přenesená",J229,0)</f>
        <v>0</v>
      </c>
      <c r="BI229" s="293">
        <f>IF(N229="nulová",J229,0)</f>
        <v>0</v>
      </c>
      <c r="BJ229" s="93" t="s">
        <v>79</v>
      </c>
      <c r="BK229" s="293">
        <f>ROUND(I229*H229,2)</f>
        <v>0</v>
      </c>
      <c r="BL229" s="93" t="s">
        <v>242</v>
      </c>
      <c r="BM229" s="93" t="s">
        <v>409</v>
      </c>
    </row>
    <row r="230" spans="2:65" s="114" customFormat="1" ht="27">
      <c r="B230" s="109"/>
      <c r="D230" s="294" t="s">
        <v>147</v>
      </c>
      <c r="F230" s="295" t="s">
        <v>410</v>
      </c>
      <c r="L230" s="109"/>
      <c r="M230" s="296"/>
      <c r="N230" s="110"/>
      <c r="O230" s="110"/>
      <c r="P230" s="110"/>
      <c r="Q230" s="110"/>
      <c r="R230" s="110"/>
      <c r="S230" s="110"/>
      <c r="T230" s="143"/>
      <c r="AT230" s="93" t="s">
        <v>147</v>
      </c>
      <c r="AU230" s="93" t="s">
        <v>81</v>
      </c>
    </row>
    <row r="231" spans="2:65" s="114" customFormat="1" ht="16.5" customHeight="1">
      <c r="B231" s="109"/>
      <c r="C231" s="283" t="s">
        <v>411</v>
      </c>
      <c r="D231" s="283" t="s">
        <v>140</v>
      </c>
      <c r="E231" s="284" t="s">
        <v>412</v>
      </c>
      <c r="F231" s="285" t="s">
        <v>413</v>
      </c>
      <c r="G231" s="286" t="s">
        <v>231</v>
      </c>
      <c r="H231" s="287">
        <v>2</v>
      </c>
      <c r="I231" s="8"/>
      <c r="J231" s="288">
        <f>ROUND(I231*H231,2)</f>
        <v>0</v>
      </c>
      <c r="K231" s="285" t="s">
        <v>5</v>
      </c>
      <c r="L231" s="109"/>
      <c r="M231" s="289" t="s">
        <v>5</v>
      </c>
      <c r="N231" s="290" t="s">
        <v>42</v>
      </c>
      <c r="O231" s="110"/>
      <c r="P231" s="291">
        <f>O231*H231</f>
        <v>0</v>
      </c>
      <c r="Q231" s="291">
        <v>0.16471</v>
      </c>
      <c r="R231" s="291">
        <f>Q231*H231</f>
        <v>0.32941999999999999</v>
      </c>
      <c r="S231" s="291">
        <v>0</v>
      </c>
      <c r="T231" s="292">
        <f>S231*H231</f>
        <v>0</v>
      </c>
      <c r="AR231" s="93" t="s">
        <v>242</v>
      </c>
      <c r="AT231" s="93" t="s">
        <v>140</v>
      </c>
      <c r="AU231" s="93" t="s">
        <v>81</v>
      </c>
      <c r="AY231" s="93" t="s">
        <v>138</v>
      </c>
      <c r="BE231" s="293">
        <f>IF(N231="základní",J231,0)</f>
        <v>0</v>
      </c>
      <c r="BF231" s="293">
        <f>IF(N231="snížená",J231,0)</f>
        <v>0</v>
      </c>
      <c r="BG231" s="293">
        <f>IF(N231="zákl. přenesená",J231,0)</f>
        <v>0</v>
      </c>
      <c r="BH231" s="293">
        <f>IF(N231="sníž. přenesená",J231,0)</f>
        <v>0</v>
      </c>
      <c r="BI231" s="293">
        <f>IF(N231="nulová",J231,0)</f>
        <v>0</v>
      </c>
      <c r="BJ231" s="93" t="s">
        <v>79</v>
      </c>
      <c r="BK231" s="293">
        <f>ROUND(I231*H231,2)</f>
        <v>0</v>
      </c>
      <c r="BL231" s="93" t="s">
        <v>242</v>
      </c>
      <c r="BM231" s="93" t="s">
        <v>414</v>
      </c>
    </row>
    <row r="232" spans="2:65" s="114" customFormat="1" ht="27">
      <c r="B232" s="109"/>
      <c r="D232" s="294" t="s">
        <v>147</v>
      </c>
      <c r="F232" s="295" t="s">
        <v>415</v>
      </c>
      <c r="L232" s="109"/>
      <c r="M232" s="296"/>
      <c r="N232" s="110"/>
      <c r="O232" s="110"/>
      <c r="P232" s="110"/>
      <c r="Q232" s="110"/>
      <c r="R232" s="110"/>
      <c r="S232" s="110"/>
      <c r="T232" s="143"/>
      <c r="AT232" s="93" t="s">
        <v>147</v>
      </c>
      <c r="AU232" s="93" t="s">
        <v>81</v>
      </c>
    </row>
    <row r="233" spans="2:65" s="114" customFormat="1" ht="16.5" customHeight="1">
      <c r="B233" s="109"/>
      <c r="C233" s="283" t="s">
        <v>416</v>
      </c>
      <c r="D233" s="283" t="s">
        <v>140</v>
      </c>
      <c r="E233" s="284" t="s">
        <v>417</v>
      </c>
      <c r="F233" s="285" t="s">
        <v>418</v>
      </c>
      <c r="G233" s="286" t="s">
        <v>198</v>
      </c>
      <c r="H233" s="287">
        <v>3.1429999999999998</v>
      </c>
      <c r="I233" s="8"/>
      <c r="J233" s="288">
        <f>ROUND(I233*H233,2)</f>
        <v>0</v>
      </c>
      <c r="K233" s="285" t="s">
        <v>144</v>
      </c>
      <c r="L233" s="109"/>
      <c r="M233" s="289" t="s">
        <v>5</v>
      </c>
      <c r="N233" s="290" t="s">
        <v>42</v>
      </c>
      <c r="O233" s="110"/>
      <c r="P233" s="291">
        <f>O233*H233</f>
        <v>0</v>
      </c>
      <c r="Q233" s="291">
        <v>0</v>
      </c>
      <c r="R233" s="291">
        <f>Q233*H233</f>
        <v>0</v>
      </c>
      <c r="S233" s="291">
        <v>0</v>
      </c>
      <c r="T233" s="292">
        <f>S233*H233</f>
        <v>0</v>
      </c>
      <c r="AR233" s="93" t="s">
        <v>242</v>
      </c>
      <c r="AT233" s="93" t="s">
        <v>140</v>
      </c>
      <c r="AU233" s="93" t="s">
        <v>81</v>
      </c>
      <c r="AY233" s="93" t="s">
        <v>138</v>
      </c>
      <c r="BE233" s="293">
        <f>IF(N233="základní",J233,0)</f>
        <v>0</v>
      </c>
      <c r="BF233" s="293">
        <f>IF(N233="snížená",J233,0)</f>
        <v>0</v>
      </c>
      <c r="BG233" s="293">
        <f>IF(N233="zákl. přenesená",J233,0)</f>
        <v>0</v>
      </c>
      <c r="BH233" s="293">
        <f>IF(N233="sníž. přenesená",J233,0)</f>
        <v>0</v>
      </c>
      <c r="BI233" s="293">
        <f>IF(N233="nulová",J233,0)</f>
        <v>0</v>
      </c>
      <c r="BJ233" s="93" t="s">
        <v>79</v>
      </c>
      <c r="BK233" s="293">
        <f>ROUND(I233*H233,2)</f>
        <v>0</v>
      </c>
      <c r="BL233" s="93" t="s">
        <v>242</v>
      </c>
      <c r="BM233" s="93" t="s">
        <v>419</v>
      </c>
    </row>
    <row r="234" spans="2:65" s="114" customFormat="1" ht="27">
      <c r="B234" s="109"/>
      <c r="D234" s="294" t="s">
        <v>147</v>
      </c>
      <c r="F234" s="295" t="s">
        <v>420</v>
      </c>
      <c r="L234" s="109"/>
      <c r="M234" s="296"/>
      <c r="N234" s="110"/>
      <c r="O234" s="110"/>
      <c r="P234" s="110"/>
      <c r="Q234" s="110"/>
      <c r="R234" s="110"/>
      <c r="S234" s="110"/>
      <c r="T234" s="143"/>
      <c r="AT234" s="93" t="s">
        <v>147</v>
      </c>
      <c r="AU234" s="93" t="s">
        <v>81</v>
      </c>
    </row>
    <row r="235" spans="2:65" s="114" customFormat="1" ht="16.5" customHeight="1">
      <c r="B235" s="109"/>
      <c r="C235" s="283" t="s">
        <v>421</v>
      </c>
      <c r="D235" s="283" t="s">
        <v>140</v>
      </c>
      <c r="E235" s="284" t="s">
        <v>422</v>
      </c>
      <c r="F235" s="285" t="s">
        <v>423</v>
      </c>
      <c r="G235" s="286" t="s">
        <v>198</v>
      </c>
      <c r="H235" s="287">
        <v>3.1429999999999998</v>
      </c>
      <c r="I235" s="8"/>
      <c r="J235" s="288">
        <f>ROUND(I235*H235,2)</f>
        <v>0</v>
      </c>
      <c r="K235" s="285" t="s">
        <v>144</v>
      </c>
      <c r="L235" s="109"/>
      <c r="M235" s="289" t="s">
        <v>5</v>
      </c>
      <c r="N235" s="290" t="s">
        <v>42</v>
      </c>
      <c r="O235" s="110"/>
      <c r="P235" s="291">
        <f>O235*H235</f>
        <v>0</v>
      </c>
      <c r="Q235" s="291">
        <v>0</v>
      </c>
      <c r="R235" s="291">
        <f>Q235*H235</f>
        <v>0</v>
      </c>
      <c r="S235" s="291">
        <v>0</v>
      </c>
      <c r="T235" s="292">
        <f>S235*H235</f>
        <v>0</v>
      </c>
      <c r="AR235" s="93" t="s">
        <v>242</v>
      </c>
      <c r="AT235" s="93" t="s">
        <v>140</v>
      </c>
      <c r="AU235" s="93" t="s">
        <v>81</v>
      </c>
      <c r="AY235" s="93" t="s">
        <v>138</v>
      </c>
      <c r="BE235" s="293">
        <f>IF(N235="základní",J235,0)</f>
        <v>0</v>
      </c>
      <c r="BF235" s="293">
        <f>IF(N235="snížená",J235,0)</f>
        <v>0</v>
      </c>
      <c r="BG235" s="293">
        <f>IF(N235="zákl. přenesená",J235,0)</f>
        <v>0</v>
      </c>
      <c r="BH235" s="293">
        <f>IF(N235="sníž. přenesená",J235,0)</f>
        <v>0</v>
      </c>
      <c r="BI235" s="293">
        <f>IF(N235="nulová",J235,0)</f>
        <v>0</v>
      </c>
      <c r="BJ235" s="93" t="s">
        <v>79</v>
      </c>
      <c r="BK235" s="293">
        <f>ROUND(I235*H235,2)</f>
        <v>0</v>
      </c>
      <c r="BL235" s="93" t="s">
        <v>242</v>
      </c>
      <c r="BM235" s="93" t="s">
        <v>424</v>
      </c>
    </row>
    <row r="236" spans="2:65" s="114" customFormat="1" ht="27">
      <c r="B236" s="109"/>
      <c r="D236" s="294" t="s">
        <v>147</v>
      </c>
      <c r="F236" s="295" t="s">
        <v>425</v>
      </c>
      <c r="L236" s="109"/>
      <c r="M236" s="296"/>
      <c r="N236" s="110"/>
      <c r="O236" s="110"/>
      <c r="P236" s="110"/>
      <c r="Q236" s="110"/>
      <c r="R236" s="110"/>
      <c r="S236" s="110"/>
      <c r="T236" s="143"/>
      <c r="AT236" s="93" t="s">
        <v>147</v>
      </c>
      <c r="AU236" s="93" t="s">
        <v>81</v>
      </c>
    </row>
    <row r="237" spans="2:65" s="271" customFormat="1" ht="29.85" customHeight="1">
      <c r="B237" s="270"/>
      <c r="D237" s="272" t="s">
        <v>70</v>
      </c>
      <c r="E237" s="281" t="s">
        <v>426</v>
      </c>
      <c r="F237" s="281" t="s">
        <v>427</v>
      </c>
      <c r="J237" s="282">
        <f>BK237</f>
        <v>0</v>
      </c>
      <c r="L237" s="270"/>
      <c r="M237" s="275"/>
      <c r="N237" s="276"/>
      <c r="O237" s="276"/>
      <c r="P237" s="277">
        <f>SUM(P238:P279)</f>
        <v>0</v>
      </c>
      <c r="Q237" s="276"/>
      <c r="R237" s="277">
        <f>SUM(R238:R279)</f>
        <v>1.0287999999999999</v>
      </c>
      <c r="S237" s="276"/>
      <c r="T237" s="278">
        <f>SUM(T238:T279)</f>
        <v>0</v>
      </c>
      <c r="AR237" s="272" t="s">
        <v>81</v>
      </c>
      <c r="AT237" s="279" t="s">
        <v>70</v>
      </c>
      <c r="AU237" s="279" t="s">
        <v>79</v>
      </c>
      <c r="AY237" s="272" t="s">
        <v>138</v>
      </c>
      <c r="BK237" s="280">
        <f>SUM(BK238:BK279)</f>
        <v>0</v>
      </c>
    </row>
    <row r="238" spans="2:65" s="114" customFormat="1" ht="16.5" customHeight="1">
      <c r="B238" s="109"/>
      <c r="C238" s="283" t="s">
        <v>428</v>
      </c>
      <c r="D238" s="283" t="s">
        <v>140</v>
      </c>
      <c r="E238" s="284" t="s">
        <v>429</v>
      </c>
      <c r="F238" s="285" t="s">
        <v>430</v>
      </c>
      <c r="G238" s="286" t="s">
        <v>245</v>
      </c>
      <c r="H238" s="287">
        <v>90</v>
      </c>
      <c r="I238" s="8"/>
      <c r="J238" s="288">
        <f>ROUND(I238*H238,2)</f>
        <v>0</v>
      </c>
      <c r="K238" s="285" t="s">
        <v>144</v>
      </c>
      <c r="L238" s="109"/>
      <c r="M238" s="289" t="s">
        <v>5</v>
      </c>
      <c r="N238" s="290" t="s">
        <v>42</v>
      </c>
      <c r="O238" s="110"/>
      <c r="P238" s="291">
        <f>O238*H238</f>
        <v>0</v>
      </c>
      <c r="Q238" s="291">
        <v>5.94E-3</v>
      </c>
      <c r="R238" s="291">
        <f>Q238*H238</f>
        <v>0.53459999999999996</v>
      </c>
      <c r="S238" s="291">
        <v>0</v>
      </c>
      <c r="T238" s="292">
        <f>S238*H238</f>
        <v>0</v>
      </c>
      <c r="AR238" s="93" t="s">
        <v>242</v>
      </c>
      <c r="AT238" s="93" t="s">
        <v>140</v>
      </c>
      <c r="AU238" s="93" t="s">
        <v>81</v>
      </c>
      <c r="AY238" s="93" t="s">
        <v>138</v>
      </c>
      <c r="BE238" s="293">
        <f>IF(N238="základní",J238,0)</f>
        <v>0</v>
      </c>
      <c r="BF238" s="293">
        <f>IF(N238="snížená",J238,0)</f>
        <v>0</v>
      </c>
      <c r="BG238" s="293">
        <f>IF(N238="zákl. přenesená",J238,0)</f>
        <v>0</v>
      </c>
      <c r="BH238" s="293">
        <f>IF(N238="sníž. přenesená",J238,0)</f>
        <v>0</v>
      </c>
      <c r="BI238" s="293">
        <f>IF(N238="nulová",J238,0)</f>
        <v>0</v>
      </c>
      <c r="BJ238" s="93" t="s">
        <v>79</v>
      </c>
      <c r="BK238" s="293">
        <f>ROUND(I238*H238,2)</f>
        <v>0</v>
      </c>
      <c r="BL238" s="93" t="s">
        <v>242</v>
      </c>
      <c r="BM238" s="93" t="s">
        <v>431</v>
      </c>
    </row>
    <row r="239" spans="2:65" s="114" customFormat="1" ht="40.5">
      <c r="B239" s="109"/>
      <c r="D239" s="294" t="s">
        <v>147</v>
      </c>
      <c r="F239" s="295" t="s">
        <v>432</v>
      </c>
      <c r="L239" s="109"/>
      <c r="M239" s="296"/>
      <c r="N239" s="110"/>
      <c r="O239" s="110"/>
      <c r="P239" s="110"/>
      <c r="Q239" s="110"/>
      <c r="R239" s="110"/>
      <c r="S239" s="110"/>
      <c r="T239" s="143"/>
      <c r="AT239" s="93" t="s">
        <v>147</v>
      </c>
      <c r="AU239" s="93" t="s">
        <v>81</v>
      </c>
    </row>
    <row r="240" spans="2:65" s="114" customFormat="1" ht="16.5" customHeight="1">
      <c r="B240" s="109"/>
      <c r="C240" s="283" t="s">
        <v>433</v>
      </c>
      <c r="D240" s="283" t="s">
        <v>140</v>
      </c>
      <c r="E240" s="284" t="s">
        <v>434</v>
      </c>
      <c r="F240" s="285" t="s">
        <v>435</v>
      </c>
      <c r="G240" s="286" t="s">
        <v>245</v>
      </c>
      <c r="H240" s="287">
        <v>90</v>
      </c>
      <c r="I240" s="8"/>
      <c r="J240" s="288">
        <f>ROUND(I240*H240,2)</f>
        <v>0</v>
      </c>
      <c r="K240" s="285" t="s">
        <v>144</v>
      </c>
      <c r="L240" s="109"/>
      <c r="M240" s="289" t="s">
        <v>5</v>
      </c>
      <c r="N240" s="290" t="s">
        <v>42</v>
      </c>
      <c r="O240" s="110"/>
      <c r="P240" s="291">
        <f>O240*H240</f>
        <v>0</v>
      </c>
      <c r="Q240" s="291">
        <v>0</v>
      </c>
      <c r="R240" s="291">
        <f>Q240*H240</f>
        <v>0</v>
      </c>
      <c r="S240" s="291">
        <v>0</v>
      </c>
      <c r="T240" s="292">
        <f>S240*H240</f>
        <v>0</v>
      </c>
      <c r="AR240" s="93" t="s">
        <v>242</v>
      </c>
      <c r="AT240" s="93" t="s">
        <v>140</v>
      </c>
      <c r="AU240" s="93" t="s">
        <v>81</v>
      </c>
      <c r="AY240" s="93" t="s">
        <v>138</v>
      </c>
      <c r="BE240" s="293">
        <f>IF(N240="základní",J240,0)</f>
        <v>0</v>
      </c>
      <c r="BF240" s="293">
        <f>IF(N240="snížená",J240,0)</f>
        <v>0</v>
      </c>
      <c r="BG240" s="293">
        <f>IF(N240="zákl. přenesená",J240,0)</f>
        <v>0</v>
      </c>
      <c r="BH240" s="293">
        <f>IF(N240="sníž. přenesená",J240,0)</f>
        <v>0</v>
      </c>
      <c r="BI240" s="293">
        <f>IF(N240="nulová",J240,0)</f>
        <v>0</v>
      </c>
      <c r="BJ240" s="93" t="s">
        <v>79</v>
      </c>
      <c r="BK240" s="293">
        <f>ROUND(I240*H240,2)</f>
        <v>0</v>
      </c>
      <c r="BL240" s="93" t="s">
        <v>242</v>
      </c>
      <c r="BM240" s="93" t="s">
        <v>436</v>
      </c>
    </row>
    <row r="241" spans="2:65" s="114" customFormat="1" ht="27">
      <c r="B241" s="109"/>
      <c r="D241" s="294" t="s">
        <v>147</v>
      </c>
      <c r="F241" s="295" t="s">
        <v>437</v>
      </c>
      <c r="L241" s="109"/>
      <c r="M241" s="296"/>
      <c r="N241" s="110"/>
      <c r="O241" s="110"/>
      <c r="P241" s="110"/>
      <c r="Q241" s="110"/>
      <c r="R241" s="110"/>
      <c r="S241" s="110"/>
      <c r="T241" s="143"/>
      <c r="AT241" s="93" t="s">
        <v>147</v>
      </c>
      <c r="AU241" s="93" t="s">
        <v>81</v>
      </c>
    </row>
    <row r="242" spans="2:65" s="114" customFormat="1" ht="16.5" customHeight="1">
      <c r="B242" s="109"/>
      <c r="C242" s="283" t="s">
        <v>438</v>
      </c>
      <c r="D242" s="283" t="s">
        <v>140</v>
      </c>
      <c r="E242" s="284" t="s">
        <v>439</v>
      </c>
      <c r="F242" s="285" t="s">
        <v>440</v>
      </c>
      <c r="G242" s="286" t="s">
        <v>245</v>
      </c>
      <c r="H242" s="287">
        <v>53</v>
      </c>
      <c r="I242" s="8"/>
      <c r="J242" s="288">
        <f>ROUND(I242*H242,2)</f>
        <v>0</v>
      </c>
      <c r="K242" s="285" t="s">
        <v>144</v>
      </c>
      <c r="L242" s="109"/>
      <c r="M242" s="289" t="s">
        <v>5</v>
      </c>
      <c r="N242" s="290" t="s">
        <v>42</v>
      </c>
      <c r="O242" s="110"/>
      <c r="P242" s="291">
        <f>O242*H242</f>
        <v>0</v>
      </c>
      <c r="Q242" s="291">
        <v>4.6999999999999999E-4</v>
      </c>
      <c r="R242" s="291">
        <f>Q242*H242</f>
        <v>2.4909999999999998E-2</v>
      </c>
      <c r="S242" s="291">
        <v>0</v>
      </c>
      <c r="T242" s="292">
        <f>S242*H242</f>
        <v>0</v>
      </c>
      <c r="AR242" s="93" t="s">
        <v>242</v>
      </c>
      <c r="AT242" s="93" t="s">
        <v>140</v>
      </c>
      <c r="AU242" s="93" t="s">
        <v>81</v>
      </c>
      <c r="AY242" s="93" t="s">
        <v>138</v>
      </c>
      <c r="BE242" s="293">
        <f>IF(N242="základní",J242,0)</f>
        <v>0</v>
      </c>
      <c r="BF242" s="293">
        <f>IF(N242="snížená",J242,0)</f>
        <v>0</v>
      </c>
      <c r="BG242" s="293">
        <f>IF(N242="zákl. přenesená",J242,0)</f>
        <v>0</v>
      </c>
      <c r="BH242" s="293">
        <f>IF(N242="sníž. přenesená",J242,0)</f>
        <v>0</v>
      </c>
      <c r="BI242" s="293">
        <f>IF(N242="nulová",J242,0)</f>
        <v>0</v>
      </c>
      <c r="BJ242" s="93" t="s">
        <v>79</v>
      </c>
      <c r="BK242" s="293">
        <f>ROUND(I242*H242,2)</f>
        <v>0</v>
      </c>
      <c r="BL242" s="93" t="s">
        <v>242</v>
      </c>
      <c r="BM242" s="93" t="s">
        <v>441</v>
      </c>
    </row>
    <row r="243" spans="2:65" s="114" customFormat="1">
      <c r="B243" s="109"/>
      <c r="D243" s="294" t="s">
        <v>147</v>
      </c>
      <c r="F243" s="295" t="s">
        <v>442</v>
      </c>
      <c r="L243" s="109"/>
      <c r="M243" s="296"/>
      <c r="N243" s="110"/>
      <c r="O243" s="110"/>
      <c r="P243" s="110"/>
      <c r="Q243" s="110"/>
      <c r="R243" s="110"/>
      <c r="S243" s="110"/>
      <c r="T243" s="143"/>
      <c r="AT243" s="93" t="s">
        <v>147</v>
      </c>
      <c r="AU243" s="93" t="s">
        <v>81</v>
      </c>
    </row>
    <row r="244" spans="2:65" s="114" customFormat="1" ht="16.5" customHeight="1">
      <c r="B244" s="109"/>
      <c r="C244" s="283" t="s">
        <v>443</v>
      </c>
      <c r="D244" s="283" t="s">
        <v>140</v>
      </c>
      <c r="E244" s="284" t="s">
        <v>444</v>
      </c>
      <c r="F244" s="285" t="s">
        <v>445</v>
      </c>
      <c r="G244" s="286" t="s">
        <v>245</v>
      </c>
      <c r="H244" s="287">
        <v>18</v>
      </c>
      <c r="I244" s="8"/>
      <c r="J244" s="288">
        <f>ROUND(I244*H244,2)</f>
        <v>0</v>
      </c>
      <c r="K244" s="285" t="s">
        <v>144</v>
      </c>
      <c r="L244" s="109"/>
      <c r="M244" s="289" t="s">
        <v>5</v>
      </c>
      <c r="N244" s="290" t="s">
        <v>42</v>
      </c>
      <c r="O244" s="110"/>
      <c r="P244" s="291">
        <f>O244*H244</f>
        <v>0</v>
      </c>
      <c r="Q244" s="291">
        <v>1.2800000000000001E-3</v>
      </c>
      <c r="R244" s="291">
        <f>Q244*H244</f>
        <v>2.3040000000000001E-2</v>
      </c>
      <c r="S244" s="291">
        <v>0</v>
      </c>
      <c r="T244" s="292">
        <f>S244*H244</f>
        <v>0</v>
      </c>
      <c r="AR244" s="93" t="s">
        <v>242</v>
      </c>
      <c r="AT244" s="93" t="s">
        <v>140</v>
      </c>
      <c r="AU244" s="93" t="s">
        <v>81</v>
      </c>
      <c r="AY244" s="93" t="s">
        <v>138</v>
      </c>
      <c r="BE244" s="293">
        <f>IF(N244="základní",J244,0)</f>
        <v>0</v>
      </c>
      <c r="BF244" s="293">
        <f>IF(N244="snížená",J244,0)</f>
        <v>0</v>
      </c>
      <c r="BG244" s="293">
        <f>IF(N244="zákl. přenesená",J244,0)</f>
        <v>0</v>
      </c>
      <c r="BH244" s="293">
        <f>IF(N244="sníž. přenesená",J244,0)</f>
        <v>0</v>
      </c>
      <c r="BI244" s="293">
        <f>IF(N244="nulová",J244,0)</f>
        <v>0</v>
      </c>
      <c r="BJ244" s="93" t="s">
        <v>79</v>
      </c>
      <c r="BK244" s="293">
        <f>ROUND(I244*H244,2)</f>
        <v>0</v>
      </c>
      <c r="BL244" s="93" t="s">
        <v>242</v>
      </c>
      <c r="BM244" s="93" t="s">
        <v>446</v>
      </c>
    </row>
    <row r="245" spans="2:65" s="114" customFormat="1">
      <c r="B245" s="109"/>
      <c r="D245" s="294" t="s">
        <v>147</v>
      </c>
      <c r="F245" s="295" t="s">
        <v>447</v>
      </c>
      <c r="L245" s="109"/>
      <c r="M245" s="296"/>
      <c r="N245" s="110"/>
      <c r="O245" s="110"/>
      <c r="P245" s="110"/>
      <c r="Q245" s="110"/>
      <c r="R245" s="110"/>
      <c r="S245" s="110"/>
      <c r="T245" s="143"/>
      <c r="AT245" s="93" t="s">
        <v>147</v>
      </c>
      <c r="AU245" s="93" t="s">
        <v>81</v>
      </c>
    </row>
    <row r="246" spans="2:65" s="114" customFormat="1" ht="16.5" customHeight="1">
      <c r="B246" s="109"/>
      <c r="C246" s="283" t="s">
        <v>448</v>
      </c>
      <c r="D246" s="283" t="s">
        <v>140</v>
      </c>
      <c r="E246" s="284" t="s">
        <v>449</v>
      </c>
      <c r="F246" s="285" t="s">
        <v>450</v>
      </c>
      <c r="G246" s="286" t="s">
        <v>245</v>
      </c>
      <c r="H246" s="287">
        <v>86</v>
      </c>
      <c r="I246" s="8"/>
      <c r="J246" s="288">
        <f>ROUND(I246*H246,2)</f>
        <v>0</v>
      </c>
      <c r="K246" s="285" t="s">
        <v>144</v>
      </c>
      <c r="L246" s="109"/>
      <c r="M246" s="289" t="s">
        <v>5</v>
      </c>
      <c r="N246" s="290" t="s">
        <v>42</v>
      </c>
      <c r="O246" s="110"/>
      <c r="P246" s="291">
        <f>O246*H246</f>
        <v>0</v>
      </c>
      <c r="Q246" s="291">
        <v>1.9599999999999999E-3</v>
      </c>
      <c r="R246" s="291">
        <f>Q246*H246</f>
        <v>0.16855999999999999</v>
      </c>
      <c r="S246" s="291">
        <v>0</v>
      </c>
      <c r="T246" s="292">
        <f>S246*H246</f>
        <v>0</v>
      </c>
      <c r="AR246" s="93" t="s">
        <v>242</v>
      </c>
      <c r="AT246" s="93" t="s">
        <v>140</v>
      </c>
      <c r="AU246" s="93" t="s">
        <v>81</v>
      </c>
      <c r="AY246" s="93" t="s">
        <v>138</v>
      </c>
      <c r="BE246" s="293">
        <f>IF(N246="základní",J246,0)</f>
        <v>0</v>
      </c>
      <c r="BF246" s="293">
        <f>IF(N246="snížená",J246,0)</f>
        <v>0</v>
      </c>
      <c r="BG246" s="293">
        <f>IF(N246="zákl. přenesená",J246,0)</f>
        <v>0</v>
      </c>
      <c r="BH246" s="293">
        <f>IF(N246="sníž. přenesená",J246,0)</f>
        <v>0</v>
      </c>
      <c r="BI246" s="293">
        <f>IF(N246="nulová",J246,0)</f>
        <v>0</v>
      </c>
      <c r="BJ246" s="93" t="s">
        <v>79</v>
      </c>
      <c r="BK246" s="293">
        <f>ROUND(I246*H246,2)</f>
        <v>0</v>
      </c>
      <c r="BL246" s="93" t="s">
        <v>242</v>
      </c>
      <c r="BM246" s="93" t="s">
        <v>451</v>
      </c>
    </row>
    <row r="247" spans="2:65" s="114" customFormat="1">
      <c r="B247" s="109"/>
      <c r="D247" s="294" t="s">
        <v>147</v>
      </c>
      <c r="F247" s="295" t="s">
        <v>452</v>
      </c>
      <c r="L247" s="109"/>
      <c r="M247" s="296"/>
      <c r="N247" s="110"/>
      <c r="O247" s="110"/>
      <c r="P247" s="110"/>
      <c r="Q247" s="110"/>
      <c r="R247" s="110"/>
      <c r="S247" s="110"/>
      <c r="T247" s="143"/>
      <c r="AT247" s="93" t="s">
        <v>147</v>
      </c>
      <c r="AU247" s="93" t="s">
        <v>81</v>
      </c>
    </row>
    <row r="248" spans="2:65" s="114" customFormat="1" ht="16.5" customHeight="1">
      <c r="B248" s="109"/>
      <c r="C248" s="283" t="s">
        <v>453</v>
      </c>
      <c r="D248" s="283" t="s">
        <v>140</v>
      </c>
      <c r="E248" s="284" t="s">
        <v>454</v>
      </c>
      <c r="F248" s="285" t="s">
        <v>455</v>
      </c>
      <c r="G248" s="286" t="s">
        <v>245</v>
      </c>
      <c r="H248" s="287">
        <v>40</v>
      </c>
      <c r="I248" s="8"/>
      <c r="J248" s="288">
        <f>ROUND(I248*H248,2)</f>
        <v>0</v>
      </c>
      <c r="K248" s="285" t="s">
        <v>5</v>
      </c>
      <c r="L248" s="109"/>
      <c r="M248" s="289" t="s">
        <v>5</v>
      </c>
      <c r="N248" s="290" t="s">
        <v>42</v>
      </c>
      <c r="O248" s="110"/>
      <c r="P248" s="291">
        <f>O248*H248</f>
        <v>0</v>
      </c>
      <c r="Q248" s="291">
        <v>3.5100000000000001E-3</v>
      </c>
      <c r="R248" s="291">
        <f>Q248*H248</f>
        <v>0.1404</v>
      </c>
      <c r="S248" s="291">
        <v>0</v>
      </c>
      <c r="T248" s="292">
        <f>S248*H248</f>
        <v>0</v>
      </c>
      <c r="AR248" s="93" t="s">
        <v>242</v>
      </c>
      <c r="AT248" s="93" t="s">
        <v>140</v>
      </c>
      <c r="AU248" s="93" t="s">
        <v>81</v>
      </c>
      <c r="AY248" s="93" t="s">
        <v>138</v>
      </c>
      <c r="BE248" s="293">
        <f>IF(N248="základní",J248,0)</f>
        <v>0</v>
      </c>
      <c r="BF248" s="293">
        <f>IF(N248="snížená",J248,0)</f>
        <v>0</v>
      </c>
      <c r="BG248" s="293">
        <f>IF(N248="zákl. přenesená",J248,0)</f>
        <v>0</v>
      </c>
      <c r="BH248" s="293">
        <f>IF(N248="sníž. přenesená",J248,0)</f>
        <v>0</v>
      </c>
      <c r="BI248" s="293">
        <f>IF(N248="nulová",J248,0)</f>
        <v>0</v>
      </c>
      <c r="BJ248" s="93" t="s">
        <v>79</v>
      </c>
      <c r="BK248" s="293">
        <f>ROUND(I248*H248,2)</f>
        <v>0</v>
      </c>
      <c r="BL248" s="93" t="s">
        <v>242</v>
      </c>
      <c r="BM248" s="93" t="s">
        <v>456</v>
      </c>
    </row>
    <row r="249" spans="2:65" s="114" customFormat="1">
      <c r="B249" s="109"/>
      <c r="D249" s="294" t="s">
        <v>147</v>
      </c>
      <c r="F249" s="295" t="s">
        <v>457</v>
      </c>
      <c r="L249" s="109"/>
      <c r="M249" s="296"/>
      <c r="N249" s="110"/>
      <c r="O249" s="110"/>
      <c r="P249" s="110"/>
      <c r="Q249" s="110"/>
      <c r="R249" s="110"/>
      <c r="S249" s="110"/>
      <c r="T249" s="143"/>
      <c r="AT249" s="93" t="s">
        <v>147</v>
      </c>
      <c r="AU249" s="93" t="s">
        <v>81</v>
      </c>
    </row>
    <row r="250" spans="2:65" s="114" customFormat="1" ht="16.5" customHeight="1">
      <c r="B250" s="109"/>
      <c r="C250" s="283" t="s">
        <v>458</v>
      </c>
      <c r="D250" s="283" t="s">
        <v>140</v>
      </c>
      <c r="E250" s="284" t="s">
        <v>459</v>
      </c>
      <c r="F250" s="285" t="s">
        <v>460</v>
      </c>
      <c r="G250" s="286" t="s">
        <v>245</v>
      </c>
      <c r="H250" s="287">
        <v>71</v>
      </c>
      <c r="I250" s="8"/>
      <c r="J250" s="288">
        <f>ROUND(I250*H250,2)</f>
        <v>0</v>
      </c>
      <c r="K250" s="285" t="s">
        <v>144</v>
      </c>
      <c r="L250" s="109"/>
      <c r="M250" s="289" t="s">
        <v>5</v>
      </c>
      <c r="N250" s="290" t="s">
        <v>42</v>
      </c>
      <c r="O250" s="110"/>
      <c r="P250" s="291">
        <f>O250*H250</f>
        <v>0</v>
      </c>
      <c r="Q250" s="291">
        <v>0</v>
      </c>
      <c r="R250" s="291">
        <f>Q250*H250</f>
        <v>0</v>
      </c>
      <c r="S250" s="291">
        <v>0</v>
      </c>
      <c r="T250" s="292">
        <f>S250*H250</f>
        <v>0</v>
      </c>
      <c r="AR250" s="93" t="s">
        <v>242</v>
      </c>
      <c r="AT250" s="93" t="s">
        <v>140</v>
      </c>
      <c r="AU250" s="93" t="s">
        <v>81</v>
      </c>
      <c r="AY250" s="93" t="s">
        <v>138</v>
      </c>
      <c r="BE250" s="293">
        <f>IF(N250="základní",J250,0)</f>
        <v>0</v>
      </c>
      <c r="BF250" s="293">
        <f>IF(N250="snížená",J250,0)</f>
        <v>0</v>
      </c>
      <c r="BG250" s="293">
        <f>IF(N250="zákl. přenesená",J250,0)</f>
        <v>0</v>
      </c>
      <c r="BH250" s="293">
        <f>IF(N250="sníž. přenesená",J250,0)</f>
        <v>0</v>
      </c>
      <c r="BI250" s="293">
        <f>IF(N250="nulová",J250,0)</f>
        <v>0</v>
      </c>
      <c r="BJ250" s="93" t="s">
        <v>79</v>
      </c>
      <c r="BK250" s="293">
        <f>ROUND(I250*H250,2)</f>
        <v>0</v>
      </c>
      <c r="BL250" s="93" t="s">
        <v>242</v>
      </c>
      <c r="BM250" s="93" t="s">
        <v>461</v>
      </c>
    </row>
    <row r="251" spans="2:65" s="114" customFormat="1">
      <c r="B251" s="109"/>
      <c r="D251" s="294" t="s">
        <v>147</v>
      </c>
      <c r="F251" s="295" t="s">
        <v>462</v>
      </c>
      <c r="L251" s="109"/>
      <c r="M251" s="296"/>
      <c r="N251" s="110"/>
      <c r="O251" s="110"/>
      <c r="P251" s="110"/>
      <c r="Q251" s="110"/>
      <c r="R251" s="110"/>
      <c r="S251" s="110"/>
      <c r="T251" s="143"/>
      <c r="AT251" s="93" t="s">
        <v>147</v>
      </c>
      <c r="AU251" s="93" t="s">
        <v>81</v>
      </c>
    </row>
    <row r="252" spans="2:65" s="114" customFormat="1" ht="16.5" customHeight="1">
      <c r="B252" s="109"/>
      <c r="C252" s="283" t="s">
        <v>463</v>
      </c>
      <c r="D252" s="283" t="s">
        <v>140</v>
      </c>
      <c r="E252" s="284" t="s">
        <v>464</v>
      </c>
      <c r="F252" s="285" t="s">
        <v>465</v>
      </c>
      <c r="G252" s="286" t="s">
        <v>245</v>
      </c>
      <c r="H252" s="287">
        <v>86</v>
      </c>
      <c r="I252" s="8"/>
      <c r="J252" s="288">
        <f>ROUND(I252*H252,2)</f>
        <v>0</v>
      </c>
      <c r="K252" s="285" t="s">
        <v>144</v>
      </c>
      <c r="L252" s="109"/>
      <c r="M252" s="289" t="s">
        <v>5</v>
      </c>
      <c r="N252" s="290" t="s">
        <v>42</v>
      </c>
      <c r="O252" s="110"/>
      <c r="P252" s="291">
        <f>O252*H252</f>
        <v>0</v>
      </c>
      <c r="Q252" s="291">
        <v>0</v>
      </c>
      <c r="R252" s="291">
        <f>Q252*H252</f>
        <v>0</v>
      </c>
      <c r="S252" s="291">
        <v>0</v>
      </c>
      <c r="T252" s="292">
        <f>S252*H252</f>
        <v>0</v>
      </c>
      <c r="AR252" s="93" t="s">
        <v>242</v>
      </c>
      <c r="AT252" s="93" t="s">
        <v>140</v>
      </c>
      <c r="AU252" s="93" t="s">
        <v>81</v>
      </c>
      <c r="AY252" s="93" t="s">
        <v>138</v>
      </c>
      <c r="BE252" s="293">
        <f>IF(N252="základní",J252,0)</f>
        <v>0</v>
      </c>
      <c r="BF252" s="293">
        <f>IF(N252="snížená",J252,0)</f>
        <v>0</v>
      </c>
      <c r="BG252" s="293">
        <f>IF(N252="zákl. přenesená",J252,0)</f>
        <v>0</v>
      </c>
      <c r="BH252" s="293">
        <f>IF(N252="sníž. přenesená",J252,0)</f>
        <v>0</v>
      </c>
      <c r="BI252" s="293">
        <f>IF(N252="nulová",J252,0)</f>
        <v>0</v>
      </c>
      <c r="BJ252" s="93" t="s">
        <v>79</v>
      </c>
      <c r="BK252" s="293">
        <f>ROUND(I252*H252,2)</f>
        <v>0</v>
      </c>
      <c r="BL252" s="93" t="s">
        <v>242</v>
      </c>
      <c r="BM252" s="93" t="s">
        <v>466</v>
      </c>
    </row>
    <row r="253" spans="2:65" s="114" customFormat="1">
      <c r="B253" s="109"/>
      <c r="D253" s="294" t="s">
        <v>147</v>
      </c>
      <c r="F253" s="295" t="s">
        <v>467</v>
      </c>
      <c r="L253" s="109"/>
      <c r="M253" s="296"/>
      <c r="N253" s="110"/>
      <c r="O253" s="110"/>
      <c r="P253" s="110"/>
      <c r="Q253" s="110"/>
      <c r="R253" s="110"/>
      <c r="S253" s="110"/>
      <c r="T253" s="143"/>
      <c r="AT253" s="93" t="s">
        <v>147</v>
      </c>
      <c r="AU253" s="93" t="s">
        <v>81</v>
      </c>
    </row>
    <row r="254" spans="2:65" s="114" customFormat="1" ht="16.5" customHeight="1">
      <c r="B254" s="109"/>
      <c r="C254" s="283" t="s">
        <v>468</v>
      </c>
      <c r="D254" s="283" t="s">
        <v>140</v>
      </c>
      <c r="E254" s="284" t="s">
        <v>469</v>
      </c>
      <c r="F254" s="285" t="s">
        <v>470</v>
      </c>
      <c r="G254" s="286" t="s">
        <v>231</v>
      </c>
      <c r="H254" s="287">
        <v>4</v>
      </c>
      <c r="I254" s="8"/>
      <c r="J254" s="288">
        <f>ROUND(I254*H254,2)</f>
        <v>0</v>
      </c>
      <c r="K254" s="285" t="s">
        <v>144</v>
      </c>
      <c r="L254" s="109"/>
      <c r="M254" s="289" t="s">
        <v>5</v>
      </c>
      <c r="N254" s="290" t="s">
        <v>42</v>
      </c>
      <c r="O254" s="110"/>
      <c r="P254" s="291">
        <f>O254*H254</f>
        <v>0</v>
      </c>
      <c r="Q254" s="291">
        <v>1.0000000000000001E-5</v>
      </c>
      <c r="R254" s="291">
        <f>Q254*H254</f>
        <v>4.0000000000000003E-5</v>
      </c>
      <c r="S254" s="291">
        <v>0</v>
      </c>
      <c r="T254" s="292">
        <f>S254*H254</f>
        <v>0</v>
      </c>
      <c r="AR254" s="93" t="s">
        <v>242</v>
      </c>
      <c r="AT254" s="93" t="s">
        <v>140</v>
      </c>
      <c r="AU254" s="93" t="s">
        <v>81</v>
      </c>
      <c r="AY254" s="93" t="s">
        <v>138</v>
      </c>
      <c r="BE254" s="293">
        <f>IF(N254="základní",J254,0)</f>
        <v>0</v>
      </c>
      <c r="BF254" s="293">
        <f>IF(N254="snížená",J254,0)</f>
        <v>0</v>
      </c>
      <c r="BG254" s="293">
        <f>IF(N254="zákl. přenesená",J254,0)</f>
        <v>0</v>
      </c>
      <c r="BH254" s="293">
        <f>IF(N254="sníž. přenesená",J254,0)</f>
        <v>0</v>
      </c>
      <c r="BI254" s="293">
        <f>IF(N254="nulová",J254,0)</f>
        <v>0</v>
      </c>
      <c r="BJ254" s="93" t="s">
        <v>79</v>
      </c>
      <c r="BK254" s="293">
        <f>ROUND(I254*H254,2)</f>
        <v>0</v>
      </c>
      <c r="BL254" s="93" t="s">
        <v>242</v>
      </c>
      <c r="BM254" s="93" t="s">
        <v>471</v>
      </c>
    </row>
    <row r="255" spans="2:65" s="114" customFormat="1">
      <c r="B255" s="109"/>
      <c r="D255" s="294" t="s">
        <v>147</v>
      </c>
      <c r="F255" s="295" t="s">
        <v>472</v>
      </c>
      <c r="L255" s="109"/>
      <c r="M255" s="296"/>
      <c r="N255" s="110"/>
      <c r="O255" s="110"/>
      <c r="P255" s="110"/>
      <c r="Q255" s="110"/>
      <c r="R255" s="110"/>
      <c r="S255" s="110"/>
      <c r="T255" s="143"/>
      <c r="AT255" s="93" t="s">
        <v>147</v>
      </c>
      <c r="AU255" s="93" t="s">
        <v>81</v>
      </c>
    </row>
    <row r="256" spans="2:65" s="114" customFormat="1" ht="16.5" customHeight="1">
      <c r="B256" s="109"/>
      <c r="C256" s="283" t="s">
        <v>473</v>
      </c>
      <c r="D256" s="283" t="s">
        <v>140</v>
      </c>
      <c r="E256" s="284" t="s">
        <v>474</v>
      </c>
      <c r="F256" s="285" t="s">
        <v>475</v>
      </c>
      <c r="G256" s="286" t="s">
        <v>231</v>
      </c>
      <c r="H256" s="287">
        <v>2</v>
      </c>
      <c r="I256" s="8"/>
      <c r="J256" s="288">
        <f>ROUND(I256*H256,2)</f>
        <v>0</v>
      </c>
      <c r="K256" s="285" t="s">
        <v>144</v>
      </c>
      <c r="L256" s="109"/>
      <c r="M256" s="289" t="s">
        <v>5</v>
      </c>
      <c r="N256" s="290" t="s">
        <v>42</v>
      </c>
      <c r="O256" s="110"/>
      <c r="P256" s="291">
        <f>O256*H256</f>
        <v>0</v>
      </c>
      <c r="Q256" s="291">
        <v>2.0000000000000002E-5</v>
      </c>
      <c r="R256" s="291">
        <f>Q256*H256</f>
        <v>4.0000000000000003E-5</v>
      </c>
      <c r="S256" s="291">
        <v>0</v>
      </c>
      <c r="T256" s="292">
        <f>S256*H256</f>
        <v>0</v>
      </c>
      <c r="AR256" s="93" t="s">
        <v>242</v>
      </c>
      <c r="AT256" s="93" t="s">
        <v>140</v>
      </c>
      <c r="AU256" s="93" t="s">
        <v>81</v>
      </c>
      <c r="AY256" s="93" t="s">
        <v>138</v>
      </c>
      <c r="BE256" s="293">
        <f>IF(N256="základní",J256,0)</f>
        <v>0</v>
      </c>
      <c r="BF256" s="293">
        <f>IF(N256="snížená",J256,0)</f>
        <v>0</v>
      </c>
      <c r="BG256" s="293">
        <f>IF(N256="zákl. přenesená",J256,0)</f>
        <v>0</v>
      </c>
      <c r="BH256" s="293">
        <f>IF(N256="sníž. přenesená",J256,0)</f>
        <v>0</v>
      </c>
      <c r="BI256" s="293">
        <f>IF(N256="nulová",J256,0)</f>
        <v>0</v>
      </c>
      <c r="BJ256" s="93" t="s">
        <v>79</v>
      </c>
      <c r="BK256" s="293">
        <f>ROUND(I256*H256,2)</f>
        <v>0</v>
      </c>
      <c r="BL256" s="93" t="s">
        <v>242</v>
      </c>
      <c r="BM256" s="93" t="s">
        <v>476</v>
      </c>
    </row>
    <row r="257" spans="2:65" s="114" customFormat="1">
      <c r="B257" s="109"/>
      <c r="D257" s="294" t="s">
        <v>147</v>
      </c>
      <c r="F257" s="295" t="s">
        <v>477</v>
      </c>
      <c r="L257" s="109"/>
      <c r="M257" s="296"/>
      <c r="N257" s="110"/>
      <c r="O257" s="110"/>
      <c r="P257" s="110"/>
      <c r="Q257" s="110"/>
      <c r="R257" s="110"/>
      <c r="S257" s="110"/>
      <c r="T257" s="143"/>
      <c r="AT257" s="93" t="s">
        <v>147</v>
      </c>
      <c r="AU257" s="93" t="s">
        <v>81</v>
      </c>
    </row>
    <row r="258" spans="2:65" s="114" customFormat="1" ht="16.5" customHeight="1">
      <c r="B258" s="109"/>
      <c r="C258" s="283" t="s">
        <v>478</v>
      </c>
      <c r="D258" s="283" t="s">
        <v>140</v>
      </c>
      <c r="E258" s="284" t="s">
        <v>479</v>
      </c>
      <c r="F258" s="285" t="s">
        <v>480</v>
      </c>
      <c r="G258" s="286" t="s">
        <v>231</v>
      </c>
      <c r="H258" s="287">
        <v>2</v>
      </c>
      <c r="I258" s="8"/>
      <c r="J258" s="288">
        <f>ROUND(I258*H258,2)</f>
        <v>0</v>
      </c>
      <c r="K258" s="285" t="s">
        <v>144</v>
      </c>
      <c r="L258" s="109"/>
      <c r="M258" s="289" t="s">
        <v>5</v>
      </c>
      <c r="N258" s="290" t="s">
        <v>42</v>
      </c>
      <c r="O258" s="110"/>
      <c r="P258" s="291">
        <f>O258*H258</f>
        <v>0</v>
      </c>
      <c r="Q258" s="291">
        <v>1.1E-4</v>
      </c>
      <c r="R258" s="291">
        <f>Q258*H258</f>
        <v>2.2000000000000001E-4</v>
      </c>
      <c r="S258" s="291">
        <v>0</v>
      </c>
      <c r="T258" s="292">
        <f>S258*H258</f>
        <v>0</v>
      </c>
      <c r="AR258" s="93" t="s">
        <v>242</v>
      </c>
      <c r="AT258" s="93" t="s">
        <v>140</v>
      </c>
      <c r="AU258" s="93" t="s">
        <v>81</v>
      </c>
      <c r="AY258" s="93" t="s">
        <v>138</v>
      </c>
      <c r="BE258" s="293">
        <f>IF(N258="základní",J258,0)</f>
        <v>0</v>
      </c>
      <c r="BF258" s="293">
        <f>IF(N258="snížená",J258,0)</f>
        <v>0</v>
      </c>
      <c r="BG258" s="293">
        <f>IF(N258="zákl. přenesená",J258,0)</f>
        <v>0</v>
      </c>
      <c r="BH258" s="293">
        <f>IF(N258="sníž. přenesená",J258,0)</f>
        <v>0</v>
      </c>
      <c r="BI258" s="293">
        <f>IF(N258="nulová",J258,0)</f>
        <v>0</v>
      </c>
      <c r="BJ258" s="93" t="s">
        <v>79</v>
      </c>
      <c r="BK258" s="293">
        <f>ROUND(I258*H258,2)</f>
        <v>0</v>
      </c>
      <c r="BL258" s="93" t="s">
        <v>242</v>
      </c>
      <c r="BM258" s="93" t="s">
        <v>481</v>
      </c>
    </row>
    <row r="259" spans="2:65" s="114" customFormat="1" ht="27">
      <c r="B259" s="109"/>
      <c r="D259" s="294" t="s">
        <v>147</v>
      </c>
      <c r="F259" s="295" t="s">
        <v>482</v>
      </c>
      <c r="L259" s="109"/>
      <c r="M259" s="296"/>
      <c r="N259" s="110"/>
      <c r="O259" s="110"/>
      <c r="P259" s="110"/>
      <c r="Q259" s="110"/>
      <c r="R259" s="110"/>
      <c r="S259" s="110"/>
      <c r="T259" s="143"/>
      <c r="AT259" s="93" t="s">
        <v>147</v>
      </c>
      <c r="AU259" s="93" t="s">
        <v>81</v>
      </c>
    </row>
    <row r="260" spans="2:65" s="114" customFormat="1" ht="16.5" customHeight="1">
      <c r="B260" s="109"/>
      <c r="C260" s="283" t="s">
        <v>483</v>
      </c>
      <c r="D260" s="283" t="s">
        <v>140</v>
      </c>
      <c r="E260" s="284" t="s">
        <v>484</v>
      </c>
      <c r="F260" s="285" t="s">
        <v>485</v>
      </c>
      <c r="G260" s="286" t="s">
        <v>245</v>
      </c>
      <c r="H260" s="287">
        <v>55</v>
      </c>
      <c r="I260" s="8"/>
      <c r="J260" s="288">
        <f>ROUND(I260*H260,2)</f>
        <v>0</v>
      </c>
      <c r="K260" s="285" t="s">
        <v>144</v>
      </c>
      <c r="L260" s="109"/>
      <c r="M260" s="289" t="s">
        <v>5</v>
      </c>
      <c r="N260" s="290" t="s">
        <v>42</v>
      </c>
      <c r="O260" s="110"/>
      <c r="P260" s="291">
        <f>O260*H260</f>
        <v>0</v>
      </c>
      <c r="Q260" s="291">
        <v>1.2999999999999999E-4</v>
      </c>
      <c r="R260" s="291">
        <f>Q260*H260</f>
        <v>7.1499999999999992E-3</v>
      </c>
      <c r="S260" s="291">
        <v>0</v>
      </c>
      <c r="T260" s="292">
        <f>S260*H260</f>
        <v>0</v>
      </c>
      <c r="AR260" s="93" t="s">
        <v>242</v>
      </c>
      <c r="AT260" s="93" t="s">
        <v>140</v>
      </c>
      <c r="AU260" s="93" t="s">
        <v>81</v>
      </c>
      <c r="AY260" s="93" t="s">
        <v>138</v>
      </c>
      <c r="BE260" s="293">
        <f>IF(N260="základní",J260,0)</f>
        <v>0</v>
      </c>
      <c r="BF260" s="293">
        <f>IF(N260="snížená",J260,0)</f>
        <v>0</v>
      </c>
      <c r="BG260" s="293">
        <f>IF(N260="zákl. přenesená",J260,0)</f>
        <v>0</v>
      </c>
      <c r="BH260" s="293">
        <f>IF(N260="sníž. přenesená",J260,0)</f>
        <v>0</v>
      </c>
      <c r="BI260" s="293">
        <f>IF(N260="nulová",J260,0)</f>
        <v>0</v>
      </c>
      <c r="BJ260" s="93" t="s">
        <v>79</v>
      </c>
      <c r="BK260" s="293">
        <f>ROUND(I260*H260,2)</f>
        <v>0</v>
      </c>
      <c r="BL260" s="93" t="s">
        <v>242</v>
      </c>
      <c r="BM260" s="93" t="s">
        <v>486</v>
      </c>
    </row>
    <row r="261" spans="2:65" s="114" customFormat="1" ht="27">
      <c r="B261" s="109"/>
      <c r="D261" s="294" t="s">
        <v>147</v>
      </c>
      <c r="F261" s="295" t="s">
        <v>487</v>
      </c>
      <c r="L261" s="109"/>
      <c r="M261" s="296"/>
      <c r="N261" s="110"/>
      <c r="O261" s="110"/>
      <c r="P261" s="110"/>
      <c r="Q261" s="110"/>
      <c r="R261" s="110"/>
      <c r="S261" s="110"/>
      <c r="T261" s="143"/>
      <c r="AT261" s="93" t="s">
        <v>147</v>
      </c>
      <c r="AU261" s="93" t="s">
        <v>81</v>
      </c>
    </row>
    <row r="262" spans="2:65" s="114" customFormat="1" ht="16.5" customHeight="1">
      <c r="B262" s="109"/>
      <c r="C262" s="283" t="s">
        <v>488</v>
      </c>
      <c r="D262" s="283" t="s">
        <v>140</v>
      </c>
      <c r="E262" s="284" t="s">
        <v>489</v>
      </c>
      <c r="F262" s="285" t="s">
        <v>490</v>
      </c>
      <c r="G262" s="286" t="s">
        <v>245</v>
      </c>
      <c r="H262" s="287">
        <v>52</v>
      </c>
      <c r="I262" s="8"/>
      <c r="J262" s="288">
        <f>ROUND(I262*H262,2)</f>
        <v>0</v>
      </c>
      <c r="K262" s="285" t="s">
        <v>144</v>
      </c>
      <c r="L262" s="109"/>
      <c r="M262" s="289" t="s">
        <v>5</v>
      </c>
      <c r="N262" s="290" t="s">
        <v>42</v>
      </c>
      <c r="O262" s="110"/>
      <c r="P262" s="291">
        <f>O262*H262</f>
        <v>0</v>
      </c>
      <c r="Q262" s="291">
        <v>1.8000000000000001E-4</v>
      </c>
      <c r="R262" s="291">
        <f>Q262*H262</f>
        <v>9.3600000000000003E-3</v>
      </c>
      <c r="S262" s="291">
        <v>0</v>
      </c>
      <c r="T262" s="292">
        <f>S262*H262</f>
        <v>0</v>
      </c>
      <c r="AR262" s="93" t="s">
        <v>242</v>
      </c>
      <c r="AT262" s="93" t="s">
        <v>140</v>
      </c>
      <c r="AU262" s="93" t="s">
        <v>81</v>
      </c>
      <c r="AY262" s="93" t="s">
        <v>138</v>
      </c>
      <c r="BE262" s="293">
        <f>IF(N262="základní",J262,0)</f>
        <v>0</v>
      </c>
      <c r="BF262" s="293">
        <f>IF(N262="snížená",J262,0)</f>
        <v>0</v>
      </c>
      <c r="BG262" s="293">
        <f>IF(N262="zákl. přenesená",J262,0)</f>
        <v>0</v>
      </c>
      <c r="BH262" s="293">
        <f>IF(N262="sníž. přenesená",J262,0)</f>
        <v>0</v>
      </c>
      <c r="BI262" s="293">
        <f>IF(N262="nulová",J262,0)</f>
        <v>0</v>
      </c>
      <c r="BJ262" s="93" t="s">
        <v>79</v>
      </c>
      <c r="BK262" s="293">
        <f>ROUND(I262*H262,2)</f>
        <v>0</v>
      </c>
      <c r="BL262" s="93" t="s">
        <v>242</v>
      </c>
      <c r="BM262" s="93" t="s">
        <v>491</v>
      </c>
    </row>
    <row r="263" spans="2:65" s="114" customFormat="1" ht="27">
      <c r="B263" s="109"/>
      <c r="D263" s="294" t="s">
        <v>147</v>
      </c>
      <c r="F263" s="295" t="s">
        <v>492</v>
      </c>
      <c r="L263" s="109"/>
      <c r="M263" s="296"/>
      <c r="N263" s="110"/>
      <c r="O263" s="110"/>
      <c r="P263" s="110"/>
      <c r="Q263" s="110"/>
      <c r="R263" s="110"/>
      <c r="S263" s="110"/>
      <c r="T263" s="143"/>
      <c r="AT263" s="93" t="s">
        <v>147</v>
      </c>
      <c r="AU263" s="93" t="s">
        <v>81</v>
      </c>
    </row>
    <row r="264" spans="2:65" s="114" customFormat="1" ht="16.5" customHeight="1">
      <c r="B264" s="109"/>
      <c r="C264" s="283" t="s">
        <v>493</v>
      </c>
      <c r="D264" s="283" t="s">
        <v>140</v>
      </c>
      <c r="E264" s="284" t="s">
        <v>494</v>
      </c>
      <c r="F264" s="285" t="s">
        <v>495</v>
      </c>
      <c r="G264" s="286" t="s">
        <v>245</v>
      </c>
      <c r="H264" s="287">
        <v>174</v>
      </c>
      <c r="I264" s="8"/>
      <c r="J264" s="288">
        <f>ROUND(I264*H264,2)</f>
        <v>0</v>
      </c>
      <c r="K264" s="285" t="s">
        <v>144</v>
      </c>
      <c r="L264" s="109"/>
      <c r="M264" s="289" t="s">
        <v>5</v>
      </c>
      <c r="N264" s="290" t="s">
        <v>42</v>
      </c>
      <c r="O264" s="110"/>
      <c r="P264" s="291">
        <f>O264*H264</f>
        <v>0</v>
      </c>
      <c r="Q264" s="291">
        <v>2.7999999999999998E-4</v>
      </c>
      <c r="R264" s="291">
        <f>Q264*H264</f>
        <v>4.8719999999999992E-2</v>
      </c>
      <c r="S264" s="291">
        <v>0</v>
      </c>
      <c r="T264" s="292">
        <f>S264*H264</f>
        <v>0</v>
      </c>
      <c r="AR264" s="93" t="s">
        <v>242</v>
      </c>
      <c r="AT264" s="93" t="s">
        <v>140</v>
      </c>
      <c r="AU264" s="93" t="s">
        <v>81</v>
      </c>
      <c r="AY264" s="93" t="s">
        <v>138</v>
      </c>
      <c r="BE264" s="293">
        <f>IF(N264="základní",J264,0)</f>
        <v>0</v>
      </c>
      <c r="BF264" s="293">
        <f>IF(N264="snížená",J264,0)</f>
        <v>0</v>
      </c>
      <c r="BG264" s="293">
        <f>IF(N264="zákl. přenesená",J264,0)</f>
        <v>0</v>
      </c>
      <c r="BH264" s="293">
        <f>IF(N264="sníž. přenesená",J264,0)</f>
        <v>0</v>
      </c>
      <c r="BI264" s="293">
        <f>IF(N264="nulová",J264,0)</f>
        <v>0</v>
      </c>
      <c r="BJ264" s="93" t="s">
        <v>79</v>
      </c>
      <c r="BK264" s="293">
        <f>ROUND(I264*H264,2)</f>
        <v>0</v>
      </c>
      <c r="BL264" s="93" t="s">
        <v>242</v>
      </c>
      <c r="BM264" s="93" t="s">
        <v>496</v>
      </c>
    </row>
    <row r="265" spans="2:65" s="114" customFormat="1" ht="27">
      <c r="B265" s="109"/>
      <c r="D265" s="294" t="s">
        <v>147</v>
      </c>
      <c r="F265" s="295" t="s">
        <v>497</v>
      </c>
      <c r="L265" s="109"/>
      <c r="M265" s="296"/>
      <c r="N265" s="110"/>
      <c r="O265" s="110"/>
      <c r="P265" s="110"/>
      <c r="Q265" s="110"/>
      <c r="R265" s="110"/>
      <c r="S265" s="110"/>
      <c r="T265" s="143"/>
      <c r="AT265" s="93" t="s">
        <v>147</v>
      </c>
      <c r="AU265" s="93" t="s">
        <v>81</v>
      </c>
    </row>
    <row r="266" spans="2:65" s="114" customFormat="1" ht="16.5" customHeight="1">
      <c r="B266" s="109"/>
      <c r="C266" s="283" t="s">
        <v>498</v>
      </c>
      <c r="D266" s="283" t="s">
        <v>140</v>
      </c>
      <c r="E266" s="284" t="s">
        <v>499</v>
      </c>
      <c r="F266" s="285" t="s">
        <v>500</v>
      </c>
      <c r="G266" s="286" t="s">
        <v>245</v>
      </c>
      <c r="H266" s="287">
        <v>130</v>
      </c>
      <c r="I266" s="8"/>
      <c r="J266" s="288">
        <f>ROUND(I266*H266,2)</f>
        <v>0</v>
      </c>
      <c r="K266" s="285" t="s">
        <v>144</v>
      </c>
      <c r="L266" s="109"/>
      <c r="M266" s="289" t="s">
        <v>5</v>
      </c>
      <c r="N266" s="290" t="s">
        <v>42</v>
      </c>
      <c r="O266" s="110"/>
      <c r="P266" s="291">
        <f>O266*H266</f>
        <v>0</v>
      </c>
      <c r="Q266" s="291">
        <v>4.6000000000000001E-4</v>
      </c>
      <c r="R266" s="291">
        <f>Q266*H266</f>
        <v>5.9799999999999999E-2</v>
      </c>
      <c r="S266" s="291">
        <v>0</v>
      </c>
      <c r="T266" s="292">
        <f>S266*H266</f>
        <v>0</v>
      </c>
      <c r="AR266" s="93" t="s">
        <v>242</v>
      </c>
      <c r="AT266" s="93" t="s">
        <v>140</v>
      </c>
      <c r="AU266" s="93" t="s">
        <v>81</v>
      </c>
      <c r="AY266" s="93" t="s">
        <v>138</v>
      </c>
      <c r="BE266" s="293">
        <f>IF(N266="základní",J266,0)</f>
        <v>0</v>
      </c>
      <c r="BF266" s="293">
        <f>IF(N266="snížená",J266,0)</f>
        <v>0</v>
      </c>
      <c r="BG266" s="293">
        <f>IF(N266="zákl. přenesená",J266,0)</f>
        <v>0</v>
      </c>
      <c r="BH266" s="293">
        <f>IF(N266="sníž. přenesená",J266,0)</f>
        <v>0</v>
      </c>
      <c r="BI266" s="293">
        <f>IF(N266="nulová",J266,0)</f>
        <v>0</v>
      </c>
      <c r="BJ266" s="93" t="s">
        <v>79</v>
      </c>
      <c r="BK266" s="293">
        <f>ROUND(I266*H266,2)</f>
        <v>0</v>
      </c>
      <c r="BL266" s="93" t="s">
        <v>242</v>
      </c>
      <c r="BM266" s="93" t="s">
        <v>501</v>
      </c>
    </row>
    <row r="267" spans="2:65" s="114" customFormat="1" ht="27">
      <c r="B267" s="109"/>
      <c r="D267" s="294" t="s">
        <v>147</v>
      </c>
      <c r="F267" s="295" t="s">
        <v>502</v>
      </c>
      <c r="L267" s="109"/>
      <c r="M267" s="296"/>
      <c r="N267" s="110"/>
      <c r="O267" s="110"/>
      <c r="P267" s="110"/>
      <c r="Q267" s="110"/>
      <c r="R267" s="110"/>
      <c r="S267" s="110"/>
      <c r="T267" s="143"/>
      <c r="AT267" s="93" t="s">
        <v>147</v>
      </c>
      <c r="AU267" s="93" t="s">
        <v>81</v>
      </c>
    </row>
    <row r="268" spans="2:65" s="114" customFormat="1" ht="16.5" customHeight="1">
      <c r="B268" s="109"/>
      <c r="C268" s="283" t="s">
        <v>503</v>
      </c>
      <c r="D268" s="283" t="s">
        <v>140</v>
      </c>
      <c r="E268" s="284" t="s">
        <v>504</v>
      </c>
      <c r="F268" s="285" t="s">
        <v>505</v>
      </c>
      <c r="G268" s="286" t="s">
        <v>245</v>
      </c>
      <c r="H268" s="287">
        <v>26</v>
      </c>
      <c r="I268" s="8"/>
      <c r="J268" s="288">
        <f>ROUND(I268*H268,2)</f>
        <v>0</v>
      </c>
      <c r="K268" s="285" t="s">
        <v>5</v>
      </c>
      <c r="L268" s="109"/>
      <c r="M268" s="289" t="s">
        <v>5</v>
      </c>
      <c r="N268" s="290" t="s">
        <v>42</v>
      </c>
      <c r="O268" s="110"/>
      <c r="P268" s="291">
        <f>O268*H268</f>
        <v>0</v>
      </c>
      <c r="Q268" s="291">
        <v>4.6000000000000001E-4</v>
      </c>
      <c r="R268" s="291">
        <f>Q268*H268</f>
        <v>1.196E-2</v>
      </c>
      <c r="S268" s="291">
        <v>0</v>
      </c>
      <c r="T268" s="292">
        <f>S268*H268</f>
        <v>0</v>
      </c>
      <c r="AR268" s="93" t="s">
        <v>242</v>
      </c>
      <c r="AT268" s="93" t="s">
        <v>140</v>
      </c>
      <c r="AU268" s="93" t="s">
        <v>81</v>
      </c>
      <c r="AY268" s="93" t="s">
        <v>138</v>
      </c>
      <c r="BE268" s="293">
        <f>IF(N268="základní",J268,0)</f>
        <v>0</v>
      </c>
      <c r="BF268" s="293">
        <f>IF(N268="snížená",J268,0)</f>
        <v>0</v>
      </c>
      <c r="BG268" s="293">
        <f>IF(N268="zákl. přenesená",J268,0)</f>
        <v>0</v>
      </c>
      <c r="BH268" s="293">
        <f>IF(N268="sníž. přenesená",J268,0)</f>
        <v>0</v>
      </c>
      <c r="BI268" s="293">
        <f>IF(N268="nulová",J268,0)</f>
        <v>0</v>
      </c>
      <c r="BJ268" s="93" t="s">
        <v>79</v>
      </c>
      <c r="BK268" s="293">
        <f>ROUND(I268*H268,2)</f>
        <v>0</v>
      </c>
      <c r="BL268" s="93" t="s">
        <v>242</v>
      </c>
      <c r="BM268" s="93" t="s">
        <v>506</v>
      </c>
    </row>
    <row r="269" spans="2:65" s="114" customFormat="1" ht="27">
      <c r="B269" s="109"/>
      <c r="D269" s="294" t="s">
        <v>147</v>
      </c>
      <c r="F269" s="295" t="s">
        <v>507</v>
      </c>
      <c r="L269" s="109"/>
      <c r="M269" s="296"/>
      <c r="N269" s="110"/>
      <c r="O269" s="110"/>
      <c r="P269" s="110"/>
      <c r="Q269" s="110"/>
      <c r="R269" s="110"/>
      <c r="S269" s="110"/>
      <c r="T269" s="143"/>
      <c r="AT269" s="93" t="s">
        <v>147</v>
      </c>
      <c r="AU269" s="93" t="s">
        <v>81</v>
      </c>
    </row>
    <row r="270" spans="2:65" s="114" customFormat="1" ht="16.5" customHeight="1">
      <c r="B270" s="109"/>
      <c r="C270" s="283" t="s">
        <v>508</v>
      </c>
      <c r="D270" s="283" t="s">
        <v>140</v>
      </c>
      <c r="E270" s="284" t="s">
        <v>509</v>
      </c>
      <c r="F270" s="285" t="s">
        <v>510</v>
      </c>
      <c r="G270" s="286" t="s">
        <v>245</v>
      </c>
      <c r="H270" s="287">
        <v>411</v>
      </c>
      <c r="I270" s="8"/>
      <c r="J270" s="288">
        <f>ROUND(I270*H270,2)</f>
        <v>0</v>
      </c>
      <c r="K270" s="285" t="s">
        <v>144</v>
      </c>
      <c r="L270" s="109"/>
      <c r="M270" s="289" t="s">
        <v>5</v>
      </c>
      <c r="N270" s="290" t="s">
        <v>42</v>
      </c>
      <c r="O270" s="110"/>
      <c r="P270" s="291">
        <f>O270*H270</f>
        <v>0</v>
      </c>
      <c r="Q270" s="291">
        <v>0</v>
      </c>
      <c r="R270" s="291">
        <f>Q270*H270</f>
        <v>0</v>
      </c>
      <c r="S270" s="291">
        <v>0</v>
      </c>
      <c r="T270" s="292">
        <f>S270*H270</f>
        <v>0</v>
      </c>
      <c r="AR270" s="93" t="s">
        <v>242</v>
      </c>
      <c r="AT270" s="93" t="s">
        <v>140</v>
      </c>
      <c r="AU270" s="93" t="s">
        <v>81</v>
      </c>
      <c r="AY270" s="93" t="s">
        <v>138</v>
      </c>
      <c r="BE270" s="293">
        <f>IF(N270="základní",J270,0)</f>
        <v>0</v>
      </c>
      <c r="BF270" s="293">
        <f>IF(N270="snížená",J270,0)</f>
        <v>0</v>
      </c>
      <c r="BG270" s="293">
        <f>IF(N270="zákl. přenesená",J270,0)</f>
        <v>0</v>
      </c>
      <c r="BH270" s="293">
        <f>IF(N270="sníž. přenesená",J270,0)</f>
        <v>0</v>
      </c>
      <c r="BI270" s="293">
        <f>IF(N270="nulová",J270,0)</f>
        <v>0</v>
      </c>
      <c r="BJ270" s="93" t="s">
        <v>79</v>
      </c>
      <c r="BK270" s="293">
        <f>ROUND(I270*H270,2)</f>
        <v>0</v>
      </c>
      <c r="BL270" s="93" t="s">
        <v>242</v>
      </c>
      <c r="BM270" s="93" t="s">
        <v>511</v>
      </c>
    </row>
    <row r="271" spans="2:65" s="114" customFormat="1">
      <c r="B271" s="109"/>
      <c r="D271" s="294" t="s">
        <v>147</v>
      </c>
      <c r="F271" s="295" t="s">
        <v>512</v>
      </c>
      <c r="L271" s="109"/>
      <c r="M271" s="296"/>
      <c r="N271" s="110"/>
      <c r="O271" s="110"/>
      <c r="P271" s="110"/>
      <c r="Q271" s="110"/>
      <c r="R271" s="110"/>
      <c r="S271" s="110"/>
      <c r="T271" s="143"/>
      <c r="AT271" s="93" t="s">
        <v>147</v>
      </c>
      <c r="AU271" s="93" t="s">
        <v>81</v>
      </c>
    </row>
    <row r="272" spans="2:65" s="114" customFormat="1" ht="16.5" customHeight="1">
      <c r="B272" s="109"/>
      <c r="C272" s="283" t="s">
        <v>513</v>
      </c>
      <c r="D272" s="283" t="s">
        <v>140</v>
      </c>
      <c r="E272" s="284" t="s">
        <v>514</v>
      </c>
      <c r="F272" s="285" t="s">
        <v>515</v>
      </c>
      <c r="G272" s="286" t="s">
        <v>245</v>
      </c>
      <c r="H272" s="287">
        <v>26</v>
      </c>
      <c r="I272" s="8"/>
      <c r="J272" s="288">
        <f>ROUND(I272*H272,2)</f>
        <v>0</v>
      </c>
      <c r="K272" s="285" t="s">
        <v>144</v>
      </c>
      <c r="L272" s="109"/>
      <c r="M272" s="289" t="s">
        <v>5</v>
      </c>
      <c r="N272" s="290" t="s">
        <v>42</v>
      </c>
      <c r="O272" s="110"/>
      <c r="P272" s="291">
        <f>O272*H272</f>
        <v>0</v>
      </c>
      <c r="Q272" s="291">
        <v>0</v>
      </c>
      <c r="R272" s="291">
        <f>Q272*H272</f>
        <v>0</v>
      </c>
      <c r="S272" s="291">
        <v>0</v>
      </c>
      <c r="T272" s="292">
        <f>S272*H272</f>
        <v>0</v>
      </c>
      <c r="AR272" s="93" t="s">
        <v>242</v>
      </c>
      <c r="AT272" s="93" t="s">
        <v>140</v>
      </c>
      <c r="AU272" s="93" t="s">
        <v>81</v>
      </c>
      <c r="AY272" s="93" t="s">
        <v>138</v>
      </c>
      <c r="BE272" s="293">
        <f>IF(N272="základní",J272,0)</f>
        <v>0</v>
      </c>
      <c r="BF272" s="293">
        <f>IF(N272="snížená",J272,0)</f>
        <v>0</v>
      </c>
      <c r="BG272" s="293">
        <f>IF(N272="zákl. přenesená",J272,0)</f>
        <v>0</v>
      </c>
      <c r="BH272" s="293">
        <f>IF(N272="sníž. přenesená",J272,0)</f>
        <v>0</v>
      </c>
      <c r="BI272" s="293">
        <f>IF(N272="nulová",J272,0)</f>
        <v>0</v>
      </c>
      <c r="BJ272" s="93" t="s">
        <v>79</v>
      </c>
      <c r="BK272" s="293">
        <f>ROUND(I272*H272,2)</f>
        <v>0</v>
      </c>
      <c r="BL272" s="93" t="s">
        <v>242</v>
      </c>
      <c r="BM272" s="93" t="s">
        <v>516</v>
      </c>
    </row>
    <row r="273" spans="2:65" s="114" customFormat="1">
      <c r="B273" s="109"/>
      <c r="D273" s="294" t="s">
        <v>147</v>
      </c>
      <c r="F273" s="295" t="s">
        <v>517</v>
      </c>
      <c r="L273" s="109"/>
      <c r="M273" s="296"/>
      <c r="N273" s="110"/>
      <c r="O273" s="110"/>
      <c r="P273" s="110"/>
      <c r="Q273" s="110"/>
      <c r="R273" s="110"/>
      <c r="S273" s="110"/>
      <c r="T273" s="143"/>
      <c r="AT273" s="93" t="s">
        <v>147</v>
      </c>
      <c r="AU273" s="93" t="s">
        <v>81</v>
      </c>
    </row>
    <row r="274" spans="2:65" s="114" customFormat="1" ht="16.5" customHeight="1">
      <c r="B274" s="109"/>
      <c r="C274" s="283" t="s">
        <v>518</v>
      </c>
      <c r="D274" s="283" t="s">
        <v>140</v>
      </c>
      <c r="E274" s="284" t="s">
        <v>519</v>
      </c>
      <c r="F274" s="285" t="s">
        <v>520</v>
      </c>
      <c r="G274" s="286" t="s">
        <v>231</v>
      </c>
      <c r="H274" s="287">
        <v>1</v>
      </c>
      <c r="I274" s="8"/>
      <c r="J274" s="288">
        <f>ROUND(I274*H274,2)</f>
        <v>0</v>
      </c>
      <c r="K274" s="285" t="s">
        <v>5</v>
      </c>
      <c r="L274" s="109"/>
      <c r="M274" s="289" t="s">
        <v>5</v>
      </c>
      <c r="N274" s="290" t="s">
        <v>42</v>
      </c>
      <c r="O274" s="110"/>
      <c r="P274" s="291">
        <f>O274*H274</f>
        <v>0</v>
      </c>
      <c r="Q274" s="291">
        <v>0</v>
      </c>
      <c r="R274" s="291">
        <f>Q274*H274</f>
        <v>0</v>
      </c>
      <c r="S274" s="291">
        <v>0</v>
      </c>
      <c r="T274" s="292">
        <f>S274*H274</f>
        <v>0</v>
      </c>
      <c r="AR274" s="93" t="s">
        <v>242</v>
      </c>
      <c r="AT274" s="93" t="s">
        <v>140</v>
      </c>
      <c r="AU274" s="93" t="s">
        <v>81</v>
      </c>
      <c r="AY274" s="93" t="s">
        <v>138</v>
      </c>
      <c r="BE274" s="293">
        <f>IF(N274="základní",J274,0)</f>
        <v>0</v>
      </c>
      <c r="BF274" s="293">
        <f>IF(N274="snížená",J274,0)</f>
        <v>0</v>
      </c>
      <c r="BG274" s="293">
        <f>IF(N274="zákl. přenesená",J274,0)</f>
        <v>0</v>
      </c>
      <c r="BH274" s="293">
        <f>IF(N274="sníž. přenesená",J274,0)</f>
        <v>0</v>
      </c>
      <c r="BI274" s="293">
        <f>IF(N274="nulová",J274,0)</f>
        <v>0</v>
      </c>
      <c r="BJ274" s="93" t="s">
        <v>79</v>
      </c>
      <c r="BK274" s="293">
        <f>ROUND(I274*H274,2)</f>
        <v>0</v>
      </c>
      <c r="BL274" s="93" t="s">
        <v>242</v>
      </c>
      <c r="BM274" s="93" t="s">
        <v>521</v>
      </c>
    </row>
    <row r="275" spans="2:65" s="114" customFormat="1">
      <c r="B275" s="109"/>
      <c r="D275" s="294" t="s">
        <v>147</v>
      </c>
      <c r="F275" s="295" t="s">
        <v>520</v>
      </c>
      <c r="L275" s="109"/>
      <c r="M275" s="296"/>
      <c r="N275" s="110"/>
      <c r="O275" s="110"/>
      <c r="P275" s="110"/>
      <c r="Q275" s="110"/>
      <c r="R275" s="110"/>
      <c r="S275" s="110"/>
      <c r="T275" s="143"/>
      <c r="AT275" s="93" t="s">
        <v>147</v>
      </c>
      <c r="AU275" s="93" t="s">
        <v>81</v>
      </c>
    </row>
    <row r="276" spans="2:65" s="114" customFormat="1" ht="16.5" customHeight="1">
      <c r="B276" s="109"/>
      <c r="C276" s="283" t="s">
        <v>522</v>
      </c>
      <c r="D276" s="283" t="s">
        <v>140</v>
      </c>
      <c r="E276" s="284" t="s">
        <v>523</v>
      </c>
      <c r="F276" s="285" t="s">
        <v>524</v>
      </c>
      <c r="G276" s="286" t="s">
        <v>198</v>
      </c>
      <c r="H276" s="287">
        <v>1.0289999999999999</v>
      </c>
      <c r="I276" s="8"/>
      <c r="J276" s="288">
        <f>ROUND(I276*H276,2)</f>
        <v>0</v>
      </c>
      <c r="K276" s="285" t="s">
        <v>144</v>
      </c>
      <c r="L276" s="109"/>
      <c r="M276" s="289" t="s">
        <v>5</v>
      </c>
      <c r="N276" s="290" t="s">
        <v>42</v>
      </c>
      <c r="O276" s="110"/>
      <c r="P276" s="291">
        <f>O276*H276</f>
        <v>0</v>
      </c>
      <c r="Q276" s="291">
        <v>0</v>
      </c>
      <c r="R276" s="291">
        <f>Q276*H276</f>
        <v>0</v>
      </c>
      <c r="S276" s="291">
        <v>0</v>
      </c>
      <c r="T276" s="292">
        <f>S276*H276</f>
        <v>0</v>
      </c>
      <c r="AR276" s="93" t="s">
        <v>242</v>
      </c>
      <c r="AT276" s="93" t="s">
        <v>140</v>
      </c>
      <c r="AU276" s="93" t="s">
        <v>81</v>
      </c>
      <c r="AY276" s="93" t="s">
        <v>138</v>
      </c>
      <c r="BE276" s="293">
        <f>IF(N276="základní",J276,0)</f>
        <v>0</v>
      </c>
      <c r="BF276" s="293">
        <f>IF(N276="snížená",J276,0)</f>
        <v>0</v>
      </c>
      <c r="BG276" s="293">
        <f>IF(N276="zákl. přenesená",J276,0)</f>
        <v>0</v>
      </c>
      <c r="BH276" s="293">
        <f>IF(N276="sníž. přenesená",J276,0)</f>
        <v>0</v>
      </c>
      <c r="BI276" s="293">
        <f>IF(N276="nulová",J276,0)</f>
        <v>0</v>
      </c>
      <c r="BJ276" s="93" t="s">
        <v>79</v>
      </c>
      <c r="BK276" s="293">
        <f>ROUND(I276*H276,2)</f>
        <v>0</v>
      </c>
      <c r="BL276" s="93" t="s">
        <v>242</v>
      </c>
      <c r="BM276" s="93" t="s">
        <v>525</v>
      </c>
    </row>
    <row r="277" spans="2:65" s="114" customFormat="1" ht="27">
      <c r="B277" s="109"/>
      <c r="D277" s="294" t="s">
        <v>147</v>
      </c>
      <c r="F277" s="295" t="s">
        <v>526</v>
      </c>
      <c r="L277" s="109"/>
      <c r="M277" s="296"/>
      <c r="N277" s="110"/>
      <c r="O277" s="110"/>
      <c r="P277" s="110"/>
      <c r="Q277" s="110"/>
      <c r="R277" s="110"/>
      <c r="S277" s="110"/>
      <c r="T277" s="143"/>
      <c r="AT277" s="93" t="s">
        <v>147</v>
      </c>
      <c r="AU277" s="93" t="s">
        <v>81</v>
      </c>
    </row>
    <row r="278" spans="2:65" s="114" customFormat="1" ht="16.5" customHeight="1">
      <c r="B278" s="109"/>
      <c r="C278" s="283" t="s">
        <v>527</v>
      </c>
      <c r="D278" s="283" t="s">
        <v>140</v>
      </c>
      <c r="E278" s="284" t="s">
        <v>528</v>
      </c>
      <c r="F278" s="285" t="s">
        <v>529</v>
      </c>
      <c r="G278" s="286" t="s">
        <v>198</v>
      </c>
      <c r="H278" s="287">
        <v>1.0289999999999999</v>
      </c>
      <c r="I278" s="8"/>
      <c r="J278" s="288">
        <f>ROUND(I278*H278,2)</f>
        <v>0</v>
      </c>
      <c r="K278" s="285" t="s">
        <v>144</v>
      </c>
      <c r="L278" s="109"/>
      <c r="M278" s="289" t="s">
        <v>5</v>
      </c>
      <c r="N278" s="290" t="s">
        <v>42</v>
      </c>
      <c r="O278" s="110"/>
      <c r="P278" s="291">
        <f>O278*H278</f>
        <v>0</v>
      </c>
      <c r="Q278" s="291">
        <v>0</v>
      </c>
      <c r="R278" s="291">
        <f>Q278*H278</f>
        <v>0</v>
      </c>
      <c r="S278" s="291">
        <v>0</v>
      </c>
      <c r="T278" s="292">
        <f>S278*H278</f>
        <v>0</v>
      </c>
      <c r="AR278" s="93" t="s">
        <v>242</v>
      </c>
      <c r="AT278" s="93" t="s">
        <v>140</v>
      </c>
      <c r="AU278" s="93" t="s">
        <v>81</v>
      </c>
      <c r="AY278" s="93" t="s">
        <v>138</v>
      </c>
      <c r="BE278" s="293">
        <f>IF(N278="základní",J278,0)</f>
        <v>0</v>
      </c>
      <c r="BF278" s="293">
        <f>IF(N278="snížená",J278,0)</f>
        <v>0</v>
      </c>
      <c r="BG278" s="293">
        <f>IF(N278="zákl. přenesená",J278,0)</f>
        <v>0</v>
      </c>
      <c r="BH278" s="293">
        <f>IF(N278="sníž. přenesená",J278,0)</f>
        <v>0</v>
      </c>
      <c r="BI278" s="293">
        <f>IF(N278="nulová",J278,0)</f>
        <v>0</v>
      </c>
      <c r="BJ278" s="93" t="s">
        <v>79</v>
      </c>
      <c r="BK278" s="293">
        <f>ROUND(I278*H278,2)</f>
        <v>0</v>
      </c>
      <c r="BL278" s="93" t="s">
        <v>242</v>
      </c>
      <c r="BM278" s="93" t="s">
        <v>530</v>
      </c>
    </row>
    <row r="279" spans="2:65" s="114" customFormat="1" ht="27">
      <c r="B279" s="109"/>
      <c r="D279" s="294" t="s">
        <v>147</v>
      </c>
      <c r="F279" s="295" t="s">
        <v>531</v>
      </c>
      <c r="L279" s="109"/>
      <c r="M279" s="296"/>
      <c r="N279" s="110"/>
      <c r="O279" s="110"/>
      <c r="P279" s="110"/>
      <c r="Q279" s="110"/>
      <c r="R279" s="110"/>
      <c r="S279" s="110"/>
      <c r="T279" s="143"/>
      <c r="AT279" s="93" t="s">
        <v>147</v>
      </c>
      <c r="AU279" s="93" t="s">
        <v>81</v>
      </c>
    </row>
    <row r="280" spans="2:65" s="271" customFormat="1" ht="29.85" customHeight="1">
      <c r="B280" s="270"/>
      <c r="D280" s="272" t="s">
        <v>70</v>
      </c>
      <c r="E280" s="281" t="s">
        <v>532</v>
      </c>
      <c r="F280" s="281" t="s">
        <v>533</v>
      </c>
      <c r="J280" s="282">
        <f>BK280</f>
        <v>0</v>
      </c>
      <c r="L280" s="270"/>
      <c r="M280" s="275"/>
      <c r="N280" s="276"/>
      <c r="O280" s="276"/>
      <c r="P280" s="277">
        <f>SUM(P281:P348)</f>
        <v>0</v>
      </c>
      <c r="Q280" s="276"/>
      <c r="R280" s="277">
        <f>SUM(R281:R348)</f>
        <v>0.31994000000000011</v>
      </c>
      <c r="S280" s="276"/>
      <c r="T280" s="278">
        <f>SUM(T281:T348)</f>
        <v>0</v>
      </c>
      <c r="AR280" s="272" t="s">
        <v>81</v>
      </c>
      <c r="AT280" s="279" t="s">
        <v>70</v>
      </c>
      <c r="AU280" s="279" t="s">
        <v>79</v>
      </c>
      <c r="AY280" s="272" t="s">
        <v>138</v>
      </c>
      <c r="BK280" s="280">
        <f>SUM(BK281:BK348)</f>
        <v>0</v>
      </c>
    </row>
    <row r="281" spans="2:65" s="114" customFormat="1" ht="16.5" customHeight="1">
      <c r="B281" s="109"/>
      <c r="C281" s="283" t="s">
        <v>534</v>
      </c>
      <c r="D281" s="283" t="s">
        <v>140</v>
      </c>
      <c r="E281" s="284" t="s">
        <v>535</v>
      </c>
      <c r="F281" s="285" t="s">
        <v>536</v>
      </c>
      <c r="G281" s="286" t="s">
        <v>231</v>
      </c>
      <c r="H281" s="287">
        <v>4</v>
      </c>
      <c r="I281" s="8"/>
      <c r="J281" s="288">
        <f>ROUND(I281*H281,2)</f>
        <v>0</v>
      </c>
      <c r="K281" s="285" t="s">
        <v>144</v>
      </c>
      <c r="L281" s="109"/>
      <c r="M281" s="289" t="s">
        <v>5</v>
      </c>
      <c r="N281" s="290" t="s">
        <v>42</v>
      </c>
      <c r="O281" s="110"/>
      <c r="P281" s="291">
        <f>O281*H281</f>
        <v>0</v>
      </c>
      <c r="Q281" s="291">
        <v>7.2100000000000003E-3</v>
      </c>
      <c r="R281" s="291">
        <f>Q281*H281</f>
        <v>2.8840000000000001E-2</v>
      </c>
      <c r="S281" s="291">
        <v>0</v>
      </c>
      <c r="T281" s="292">
        <f>S281*H281</f>
        <v>0</v>
      </c>
      <c r="AR281" s="93" t="s">
        <v>242</v>
      </c>
      <c r="AT281" s="93" t="s">
        <v>140</v>
      </c>
      <c r="AU281" s="93" t="s">
        <v>81</v>
      </c>
      <c r="AY281" s="93" t="s">
        <v>138</v>
      </c>
      <c r="BE281" s="293">
        <f>IF(N281="základní",J281,0)</f>
        <v>0</v>
      </c>
      <c r="BF281" s="293">
        <f>IF(N281="snížená",J281,0)</f>
        <v>0</v>
      </c>
      <c r="BG281" s="293">
        <f>IF(N281="zákl. přenesená",J281,0)</f>
        <v>0</v>
      </c>
      <c r="BH281" s="293">
        <f>IF(N281="sníž. přenesená",J281,0)</f>
        <v>0</v>
      </c>
      <c r="BI281" s="293">
        <f>IF(N281="nulová",J281,0)</f>
        <v>0</v>
      </c>
      <c r="BJ281" s="93" t="s">
        <v>79</v>
      </c>
      <c r="BK281" s="293">
        <f>ROUND(I281*H281,2)</f>
        <v>0</v>
      </c>
      <c r="BL281" s="93" t="s">
        <v>242</v>
      </c>
      <c r="BM281" s="93" t="s">
        <v>537</v>
      </c>
    </row>
    <row r="282" spans="2:65" s="114" customFormat="1" ht="27">
      <c r="B282" s="109"/>
      <c r="D282" s="294" t="s">
        <v>147</v>
      </c>
      <c r="F282" s="295" t="s">
        <v>538</v>
      </c>
      <c r="L282" s="109"/>
      <c r="M282" s="296"/>
      <c r="N282" s="110"/>
      <c r="O282" s="110"/>
      <c r="P282" s="110"/>
      <c r="Q282" s="110"/>
      <c r="R282" s="110"/>
      <c r="S282" s="110"/>
      <c r="T282" s="143"/>
      <c r="AT282" s="93" t="s">
        <v>147</v>
      </c>
      <c r="AU282" s="93" t="s">
        <v>81</v>
      </c>
    </row>
    <row r="283" spans="2:65" s="114" customFormat="1" ht="16.5" customHeight="1">
      <c r="B283" s="109"/>
      <c r="C283" s="283" t="s">
        <v>539</v>
      </c>
      <c r="D283" s="283" t="s">
        <v>140</v>
      </c>
      <c r="E283" s="284" t="s">
        <v>540</v>
      </c>
      <c r="F283" s="285" t="s">
        <v>541</v>
      </c>
      <c r="G283" s="286" t="s">
        <v>231</v>
      </c>
      <c r="H283" s="287">
        <v>20</v>
      </c>
      <c r="I283" s="8"/>
      <c r="J283" s="288">
        <f>ROUND(I283*H283,2)</f>
        <v>0</v>
      </c>
      <c r="K283" s="285" t="s">
        <v>144</v>
      </c>
      <c r="L283" s="109"/>
      <c r="M283" s="289" t="s">
        <v>5</v>
      </c>
      <c r="N283" s="290" t="s">
        <v>42</v>
      </c>
      <c r="O283" s="110"/>
      <c r="P283" s="291">
        <f>O283*H283</f>
        <v>0</v>
      </c>
      <c r="Q283" s="291">
        <v>9.11E-3</v>
      </c>
      <c r="R283" s="291">
        <f>Q283*H283</f>
        <v>0.1822</v>
      </c>
      <c r="S283" s="291">
        <v>0</v>
      </c>
      <c r="T283" s="292">
        <f>S283*H283</f>
        <v>0</v>
      </c>
      <c r="AR283" s="93" t="s">
        <v>242</v>
      </c>
      <c r="AT283" s="93" t="s">
        <v>140</v>
      </c>
      <c r="AU283" s="93" t="s">
        <v>81</v>
      </c>
      <c r="AY283" s="93" t="s">
        <v>138</v>
      </c>
      <c r="BE283" s="293">
        <f>IF(N283="základní",J283,0)</f>
        <v>0</v>
      </c>
      <c r="BF283" s="293">
        <f>IF(N283="snížená",J283,0)</f>
        <v>0</v>
      </c>
      <c r="BG283" s="293">
        <f>IF(N283="zákl. přenesená",J283,0)</f>
        <v>0</v>
      </c>
      <c r="BH283" s="293">
        <f>IF(N283="sníž. přenesená",J283,0)</f>
        <v>0</v>
      </c>
      <c r="BI283" s="293">
        <f>IF(N283="nulová",J283,0)</f>
        <v>0</v>
      </c>
      <c r="BJ283" s="93" t="s">
        <v>79</v>
      </c>
      <c r="BK283" s="293">
        <f>ROUND(I283*H283,2)</f>
        <v>0</v>
      </c>
      <c r="BL283" s="93" t="s">
        <v>242</v>
      </c>
      <c r="BM283" s="93" t="s">
        <v>542</v>
      </c>
    </row>
    <row r="284" spans="2:65" s="114" customFormat="1" ht="27">
      <c r="B284" s="109"/>
      <c r="D284" s="294" t="s">
        <v>147</v>
      </c>
      <c r="F284" s="295" t="s">
        <v>543</v>
      </c>
      <c r="L284" s="109"/>
      <c r="M284" s="296"/>
      <c r="N284" s="110"/>
      <c r="O284" s="110"/>
      <c r="P284" s="110"/>
      <c r="Q284" s="110"/>
      <c r="R284" s="110"/>
      <c r="S284" s="110"/>
      <c r="T284" s="143"/>
      <c r="AT284" s="93" t="s">
        <v>147</v>
      </c>
      <c r="AU284" s="93" t="s">
        <v>81</v>
      </c>
    </row>
    <row r="285" spans="2:65" s="114" customFormat="1" ht="16.5" customHeight="1">
      <c r="B285" s="109"/>
      <c r="C285" s="283" t="s">
        <v>544</v>
      </c>
      <c r="D285" s="283" t="s">
        <v>140</v>
      </c>
      <c r="E285" s="284" t="s">
        <v>545</v>
      </c>
      <c r="F285" s="285" t="s">
        <v>546</v>
      </c>
      <c r="G285" s="286" t="s">
        <v>231</v>
      </c>
      <c r="H285" s="287">
        <v>12</v>
      </c>
      <c r="I285" s="8"/>
      <c r="J285" s="288">
        <f>ROUND(I285*H285,2)</f>
        <v>0</v>
      </c>
      <c r="K285" s="285" t="s">
        <v>144</v>
      </c>
      <c r="L285" s="109"/>
      <c r="M285" s="289" t="s">
        <v>5</v>
      </c>
      <c r="N285" s="290" t="s">
        <v>42</v>
      </c>
      <c r="O285" s="110"/>
      <c r="P285" s="291">
        <f>O285*H285</f>
        <v>0</v>
      </c>
      <c r="Q285" s="291">
        <v>2.4000000000000001E-4</v>
      </c>
      <c r="R285" s="291">
        <f>Q285*H285</f>
        <v>2.8800000000000002E-3</v>
      </c>
      <c r="S285" s="291">
        <v>0</v>
      </c>
      <c r="T285" s="292">
        <f>S285*H285</f>
        <v>0</v>
      </c>
      <c r="AR285" s="93" t="s">
        <v>242</v>
      </c>
      <c r="AT285" s="93" t="s">
        <v>140</v>
      </c>
      <c r="AU285" s="93" t="s">
        <v>81</v>
      </c>
      <c r="AY285" s="93" t="s">
        <v>138</v>
      </c>
      <c r="BE285" s="293">
        <f>IF(N285="základní",J285,0)</f>
        <v>0</v>
      </c>
      <c r="BF285" s="293">
        <f>IF(N285="snížená",J285,0)</f>
        <v>0</v>
      </c>
      <c r="BG285" s="293">
        <f>IF(N285="zákl. přenesená",J285,0)</f>
        <v>0</v>
      </c>
      <c r="BH285" s="293">
        <f>IF(N285="sníž. přenesená",J285,0)</f>
        <v>0</v>
      </c>
      <c r="BI285" s="293">
        <f>IF(N285="nulová",J285,0)</f>
        <v>0</v>
      </c>
      <c r="BJ285" s="93" t="s">
        <v>79</v>
      </c>
      <c r="BK285" s="293">
        <f>ROUND(I285*H285,2)</f>
        <v>0</v>
      </c>
      <c r="BL285" s="93" t="s">
        <v>242</v>
      </c>
      <c r="BM285" s="93" t="s">
        <v>547</v>
      </c>
    </row>
    <row r="286" spans="2:65" s="114" customFormat="1">
      <c r="B286" s="109"/>
      <c r="D286" s="294" t="s">
        <v>147</v>
      </c>
      <c r="F286" s="295" t="s">
        <v>548</v>
      </c>
      <c r="L286" s="109"/>
      <c r="M286" s="296"/>
      <c r="N286" s="110"/>
      <c r="O286" s="110"/>
      <c r="P286" s="110"/>
      <c r="Q286" s="110"/>
      <c r="R286" s="110"/>
      <c r="S286" s="110"/>
      <c r="T286" s="143"/>
      <c r="AT286" s="93" t="s">
        <v>147</v>
      </c>
      <c r="AU286" s="93" t="s">
        <v>81</v>
      </c>
    </row>
    <row r="287" spans="2:65" s="114" customFormat="1" ht="16.5" customHeight="1">
      <c r="B287" s="109"/>
      <c r="C287" s="283" t="s">
        <v>549</v>
      </c>
      <c r="D287" s="283" t="s">
        <v>140</v>
      </c>
      <c r="E287" s="284" t="s">
        <v>550</v>
      </c>
      <c r="F287" s="285" t="s">
        <v>551</v>
      </c>
      <c r="G287" s="286" t="s">
        <v>231</v>
      </c>
      <c r="H287" s="287">
        <v>4</v>
      </c>
      <c r="I287" s="8"/>
      <c r="J287" s="288">
        <f>ROUND(I287*H287,2)</f>
        <v>0</v>
      </c>
      <c r="K287" s="285" t="s">
        <v>5</v>
      </c>
      <c r="L287" s="109"/>
      <c r="M287" s="289" t="s">
        <v>5</v>
      </c>
      <c r="N287" s="290" t="s">
        <v>42</v>
      </c>
      <c r="O287" s="110"/>
      <c r="P287" s="291">
        <f>O287*H287</f>
        <v>0</v>
      </c>
      <c r="Q287" s="291">
        <v>1.8000000000000001E-4</v>
      </c>
      <c r="R287" s="291">
        <f>Q287*H287</f>
        <v>7.2000000000000005E-4</v>
      </c>
      <c r="S287" s="291">
        <v>0</v>
      </c>
      <c r="T287" s="292">
        <f>S287*H287</f>
        <v>0</v>
      </c>
      <c r="AR287" s="93" t="s">
        <v>242</v>
      </c>
      <c r="AT287" s="93" t="s">
        <v>140</v>
      </c>
      <c r="AU287" s="93" t="s">
        <v>81</v>
      </c>
      <c r="AY287" s="93" t="s">
        <v>138</v>
      </c>
      <c r="BE287" s="293">
        <f>IF(N287="základní",J287,0)</f>
        <v>0</v>
      </c>
      <c r="BF287" s="293">
        <f>IF(N287="snížená",J287,0)</f>
        <v>0</v>
      </c>
      <c r="BG287" s="293">
        <f>IF(N287="zákl. přenesená",J287,0)</f>
        <v>0</v>
      </c>
      <c r="BH287" s="293">
        <f>IF(N287="sníž. přenesená",J287,0)</f>
        <v>0</v>
      </c>
      <c r="BI287" s="293">
        <f>IF(N287="nulová",J287,0)</f>
        <v>0</v>
      </c>
      <c r="BJ287" s="93" t="s">
        <v>79</v>
      </c>
      <c r="BK287" s="293">
        <f>ROUND(I287*H287,2)</f>
        <v>0</v>
      </c>
      <c r="BL287" s="93" t="s">
        <v>242</v>
      </c>
      <c r="BM287" s="93" t="s">
        <v>552</v>
      </c>
    </row>
    <row r="288" spans="2:65" s="114" customFormat="1">
      <c r="B288" s="109"/>
      <c r="D288" s="294" t="s">
        <v>147</v>
      </c>
      <c r="F288" s="295" t="s">
        <v>553</v>
      </c>
      <c r="L288" s="109"/>
      <c r="M288" s="296"/>
      <c r="N288" s="110"/>
      <c r="O288" s="110"/>
      <c r="P288" s="110"/>
      <c r="Q288" s="110"/>
      <c r="R288" s="110"/>
      <c r="S288" s="110"/>
      <c r="T288" s="143"/>
      <c r="AT288" s="93" t="s">
        <v>147</v>
      </c>
      <c r="AU288" s="93" t="s">
        <v>81</v>
      </c>
    </row>
    <row r="289" spans="2:65" s="114" customFormat="1" ht="16.5" customHeight="1">
      <c r="B289" s="109"/>
      <c r="C289" s="283" t="s">
        <v>554</v>
      </c>
      <c r="D289" s="283" t="s">
        <v>140</v>
      </c>
      <c r="E289" s="284" t="s">
        <v>555</v>
      </c>
      <c r="F289" s="285" t="s">
        <v>556</v>
      </c>
      <c r="G289" s="286" t="s">
        <v>231</v>
      </c>
      <c r="H289" s="287">
        <v>1</v>
      </c>
      <c r="I289" s="8"/>
      <c r="J289" s="288">
        <f>ROUND(I289*H289,2)</f>
        <v>0</v>
      </c>
      <c r="K289" s="285" t="s">
        <v>144</v>
      </c>
      <c r="L289" s="109"/>
      <c r="M289" s="289" t="s">
        <v>5</v>
      </c>
      <c r="N289" s="290" t="s">
        <v>42</v>
      </c>
      <c r="O289" s="110"/>
      <c r="P289" s="291">
        <f>O289*H289</f>
        <v>0</v>
      </c>
      <c r="Q289" s="291">
        <v>1.8000000000000001E-4</v>
      </c>
      <c r="R289" s="291">
        <f>Q289*H289</f>
        <v>1.8000000000000001E-4</v>
      </c>
      <c r="S289" s="291">
        <v>0</v>
      </c>
      <c r="T289" s="292">
        <f>S289*H289</f>
        <v>0</v>
      </c>
      <c r="AR289" s="93" t="s">
        <v>242</v>
      </c>
      <c r="AT289" s="93" t="s">
        <v>140</v>
      </c>
      <c r="AU289" s="93" t="s">
        <v>81</v>
      </c>
      <c r="AY289" s="93" t="s">
        <v>138</v>
      </c>
      <c r="BE289" s="293">
        <f>IF(N289="základní",J289,0)</f>
        <v>0</v>
      </c>
      <c r="BF289" s="293">
        <f>IF(N289="snížená",J289,0)</f>
        <v>0</v>
      </c>
      <c r="BG289" s="293">
        <f>IF(N289="zákl. přenesená",J289,0)</f>
        <v>0</v>
      </c>
      <c r="BH289" s="293">
        <f>IF(N289="sníž. přenesená",J289,0)</f>
        <v>0</v>
      </c>
      <c r="BI289" s="293">
        <f>IF(N289="nulová",J289,0)</f>
        <v>0</v>
      </c>
      <c r="BJ289" s="93" t="s">
        <v>79</v>
      </c>
      <c r="BK289" s="293">
        <f>ROUND(I289*H289,2)</f>
        <v>0</v>
      </c>
      <c r="BL289" s="93" t="s">
        <v>242</v>
      </c>
      <c r="BM289" s="93" t="s">
        <v>557</v>
      </c>
    </row>
    <row r="290" spans="2:65" s="114" customFormat="1">
      <c r="B290" s="109"/>
      <c r="D290" s="294" t="s">
        <v>147</v>
      </c>
      <c r="F290" s="295" t="s">
        <v>558</v>
      </c>
      <c r="L290" s="109"/>
      <c r="M290" s="296"/>
      <c r="N290" s="110"/>
      <c r="O290" s="110"/>
      <c r="P290" s="110"/>
      <c r="Q290" s="110"/>
      <c r="R290" s="110"/>
      <c r="S290" s="110"/>
      <c r="T290" s="143"/>
      <c r="AT290" s="93" t="s">
        <v>147</v>
      </c>
      <c r="AU290" s="93" t="s">
        <v>81</v>
      </c>
    </row>
    <row r="291" spans="2:65" s="114" customFormat="1" ht="16.5" customHeight="1">
      <c r="B291" s="109"/>
      <c r="C291" s="283" t="s">
        <v>559</v>
      </c>
      <c r="D291" s="283" t="s">
        <v>140</v>
      </c>
      <c r="E291" s="284" t="s">
        <v>560</v>
      </c>
      <c r="F291" s="285" t="s">
        <v>561</v>
      </c>
      <c r="G291" s="286" t="s">
        <v>231</v>
      </c>
      <c r="H291" s="287">
        <v>4</v>
      </c>
      <c r="I291" s="8"/>
      <c r="J291" s="288">
        <f>ROUND(I291*H291,2)</f>
        <v>0</v>
      </c>
      <c r="K291" s="285" t="s">
        <v>144</v>
      </c>
      <c r="L291" s="109"/>
      <c r="M291" s="289" t="s">
        <v>5</v>
      </c>
      <c r="N291" s="290" t="s">
        <v>42</v>
      </c>
      <c r="O291" s="110"/>
      <c r="P291" s="291">
        <f>O291*H291</f>
        <v>0</v>
      </c>
      <c r="Q291" s="291">
        <v>2.9999999999999997E-4</v>
      </c>
      <c r="R291" s="291">
        <f>Q291*H291</f>
        <v>1.1999999999999999E-3</v>
      </c>
      <c r="S291" s="291">
        <v>0</v>
      </c>
      <c r="T291" s="292">
        <f>S291*H291</f>
        <v>0</v>
      </c>
      <c r="AR291" s="93" t="s">
        <v>242</v>
      </c>
      <c r="AT291" s="93" t="s">
        <v>140</v>
      </c>
      <c r="AU291" s="93" t="s">
        <v>81</v>
      </c>
      <c r="AY291" s="93" t="s">
        <v>138</v>
      </c>
      <c r="BE291" s="293">
        <f>IF(N291="základní",J291,0)</f>
        <v>0</v>
      </c>
      <c r="BF291" s="293">
        <f>IF(N291="snížená",J291,0)</f>
        <v>0</v>
      </c>
      <c r="BG291" s="293">
        <f>IF(N291="zákl. přenesená",J291,0)</f>
        <v>0</v>
      </c>
      <c r="BH291" s="293">
        <f>IF(N291="sníž. přenesená",J291,0)</f>
        <v>0</v>
      </c>
      <c r="BI291" s="293">
        <f>IF(N291="nulová",J291,0)</f>
        <v>0</v>
      </c>
      <c r="BJ291" s="93" t="s">
        <v>79</v>
      </c>
      <c r="BK291" s="293">
        <f>ROUND(I291*H291,2)</f>
        <v>0</v>
      </c>
      <c r="BL291" s="93" t="s">
        <v>242</v>
      </c>
      <c r="BM291" s="93" t="s">
        <v>562</v>
      </c>
    </row>
    <row r="292" spans="2:65" s="114" customFormat="1">
      <c r="B292" s="109"/>
      <c r="D292" s="294" t="s">
        <v>147</v>
      </c>
      <c r="F292" s="295" t="s">
        <v>563</v>
      </c>
      <c r="L292" s="109"/>
      <c r="M292" s="296"/>
      <c r="N292" s="110"/>
      <c r="O292" s="110"/>
      <c r="P292" s="110"/>
      <c r="Q292" s="110"/>
      <c r="R292" s="110"/>
      <c r="S292" s="110"/>
      <c r="T292" s="143"/>
      <c r="AT292" s="93" t="s">
        <v>147</v>
      </c>
      <c r="AU292" s="93" t="s">
        <v>81</v>
      </c>
    </row>
    <row r="293" spans="2:65" s="114" customFormat="1" ht="16.5" customHeight="1">
      <c r="B293" s="109"/>
      <c r="C293" s="283" t="s">
        <v>564</v>
      </c>
      <c r="D293" s="283" t="s">
        <v>140</v>
      </c>
      <c r="E293" s="284" t="s">
        <v>565</v>
      </c>
      <c r="F293" s="285" t="s">
        <v>566</v>
      </c>
      <c r="G293" s="286" t="s">
        <v>231</v>
      </c>
      <c r="H293" s="287">
        <v>3</v>
      </c>
      <c r="I293" s="8"/>
      <c r="J293" s="288">
        <f>ROUND(I293*H293,2)</f>
        <v>0</v>
      </c>
      <c r="K293" s="285" t="s">
        <v>144</v>
      </c>
      <c r="L293" s="109"/>
      <c r="M293" s="289" t="s">
        <v>5</v>
      </c>
      <c r="N293" s="290" t="s">
        <v>42</v>
      </c>
      <c r="O293" s="110"/>
      <c r="P293" s="291">
        <f>O293*H293</f>
        <v>0</v>
      </c>
      <c r="Q293" s="291">
        <v>6.9999999999999999E-4</v>
      </c>
      <c r="R293" s="291">
        <f>Q293*H293</f>
        <v>2.0999999999999999E-3</v>
      </c>
      <c r="S293" s="291">
        <v>0</v>
      </c>
      <c r="T293" s="292">
        <f>S293*H293</f>
        <v>0</v>
      </c>
      <c r="AR293" s="93" t="s">
        <v>242</v>
      </c>
      <c r="AT293" s="93" t="s">
        <v>140</v>
      </c>
      <c r="AU293" s="93" t="s">
        <v>81</v>
      </c>
      <c r="AY293" s="93" t="s">
        <v>138</v>
      </c>
      <c r="BE293" s="293">
        <f>IF(N293="základní",J293,0)</f>
        <v>0</v>
      </c>
      <c r="BF293" s="293">
        <f>IF(N293="snížená",J293,0)</f>
        <v>0</v>
      </c>
      <c r="BG293" s="293">
        <f>IF(N293="zákl. přenesená",J293,0)</f>
        <v>0</v>
      </c>
      <c r="BH293" s="293">
        <f>IF(N293="sníž. přenesená",J293,0)</f>
        <v>0</v>
      </c>
      <c r="BI293" s="293">
        <f>IF(N293="nulová",J293,0)</f>
        <v>0</v>
      </c>
      <c r="BJ293" s="93" t="s">
        <v>79</v>
      </c>
      <c r="BK293" s="293">
        <f>ROUND(I293*H293,2)</f>
        <v>0</v>
      </c>
      <c r="BL293" s="93" t="s">
        <v>242</v>
      </c>
      <c r="BM293" s="93" t="s">
        <v>567</v>
      </c>
    </row>
    <row r="294" spans="2:65" s="114" customFormat="1">
      <c r="B294" s="109"/>
      <c r="D294" s="294" t="s">
        <v>147</v>
      </c>
      <c r="F294" s="295" t="s">
        <v>568</v>
      </c>
      <c r="L294" s="109"/>
      <c r="M294" s="296"/>
      <c r="N294" s="110"/>
      <c r="O294" s="110"/>
      <c r="P294" s="110"/>
      <c r="Q294" s="110"/>
      <c r="R294" s="110"/>
      <c r="S294" s="110"/>
      <c r="T294" s="143"/>
      <c r="AT294" s="93" t="s">
        <v>147</v>
      </c>
      <c r="AU294" s="93" t="s">
        <v>81</v>
      </c>
    </row>
    <row r="295" spans="2:65" s="114" customFormat="1" ht="16.5" customHeight="1">
      <c r="B295" s="109"/>
      <c r="C295" s="283" t="s">
        <v>569</v>
      </c>
      <c r="D295" s="283" t="s">
        <v>140</v>
      </c>
      <c r="E295" s="284" t="s">
        <v>570</v>
      </c>
      <c r="F295" s="285" t="s">
        <v>571</v>
      </c>
      <c r="G295" s="286" t="s">
        <v>231</v>
      </c>
      <c r="H295" s="287">
        <v>2</v>
      </c>
      <c r="I295" s="8"/>
      <c r="J295" s="288">
        <f>ROUND(I295*H295,2)</f>
        <v>0</v>
      </c>
      <c r="K295" s="285" t="s">
        <v>144</v>
      </c>
      <c r="L295" s="109"/>
      <c r="M295" s="289" t="s">
        <v>5</v>
      </c>
      <c r="N295" s="290" t="s">
        <v>42</v>
      </c>
      <c r="O295" s="110"/>
      <c r="P295" s="291">
        <f>O295*H295</f>
        <v>0</v>
      </c>
      <c r="Q295" s="291">
        <v>5.9999999999999995E-4</v>
      </c>
      <c r="R295" s="291">
        <f>Q295*H295</f>
        <v>1.1999999999999999E-3</v>
      </c>
      <c r="S295" s="291">
        <v>0</v>
      </c>
      <c r="T295" s="292">
        <f>S295*H295</f>
        <v>0</v>
      </c>
      <c r="AR295" s="93" t="s">
        <v>242</v>
      </c>
      <c r="AT295" s="93" t="s">
        <v>140</v>
      </c>
      <c r="AU295" s="93" t="s">
        <v>81</v>
      </c>
      <c r="AY295" s="93" t="s">
        <v>138</v>
      </c>
      <c r="BE295" s="293">
        <f>IF(N295="základní",J295,0)</f>
        <v>0</v>
      </c>
      <c r="BF295" s="293">
        <f>IF(N295="snížená",J295,0)</f>
        <v>0</v>
      </c>
      <c r="BG295" s="293">
        <f>IF(N295="zákl. přenesená",J295,0)</f>
        <v>0</v>
      </c>
      <c r="BH295" s="293">
        <f>IF(N295="sníž. přenesená",J295,0)</f>
        <v>0</v>
      </c>
      <c r="BI295" s="293">
        <f>IF(N295="nulová",J295,0)</f>
        <v>0</v>
      </c>
      <c r="BJ295" s="93" t="s">
        <v>79</v>
      </c>
      <c r="BK295" s="293">
        <f>ROUND(I295*H295,2)</f>
        <v>0</v>
      </c>
      <c r="BL295" s="93" t="s">
        <v>242</v>
      </c>
      <c r="BM295" s="93" t="s">
        <v>572</v>
      </c>
    </row>
    <row r="296" spans="2:65" s="114" customFormat="1">
      <c r="B296" s="109"/>
      <c r="D296" s="294" t="s">
        <v>147</v>
      </c>
      <c r="F296" s="295" t="s">
        <v>573</v>
      </c>
      <c r="L296" s="109"/>
      <c r="M296" s="296"/>
      <c r="N296" s="110"/>
      <c r="O296" s="110"/>
      <c r="P296" s="110"/>
      <c r="Q296" s="110"/>
      <c r="R296" s="110"/>
      <c r="S296" s="110"/>
      <c r="T296" s="143"/>
      <c r="AT296" s="93" t="s">
        <v>147</v>
      </c>
      <c r="AU296" s="93" t="s">
        <v>81</v>
      </c>
    </row>
    <row r="297" spans="2:65" s="114" customFormat="1" ht="25.5" customHeight="1">
      <c r="B297" s="109"/>
      <c r="C297" s="283" t="s">
        <v>574</v>
      </c>
      <c r="D297" s="283" t="s">
        <v>140</v>
      </c>
      <c r="E297" s="284" t="s">
        <v>575</v>
      </c>
      <c r="F297" s="285" t="s">
        <v>576</v>
      </c>
      <c r="G297" s="286" t="s">
        <v>231</v>
      </c>
      <c r="H297" s="287">
        <v>6</v>
      </c>
      <c r="I297" s="8"/>
      <c r="J297" s="288">
        <f>ROUND(I297*H297,2)</f>
        <v>0</v>
      </c>
      <c r="K297" s="285" t="s">
        <v>144</v>
      </c>
      <c r="L297" s="109"/>
      <c r="M297" s="289" t="s">
        <v>5</v>
      </c>
      <c r="N297" s="290" t="s">
        <v>42</v>
      </c>
      <c r="O297" s="110"/>
      <c r="P297" s="291">
        <f>O297*H297</f>
        <v>0</v>
      </c>
      <c r="Q297" s="291">
        <v>2.5999999999999998E-4</v>
      </c>
      <c r="R297" s="291">
        <f>Q297*H297</f>
        <v>1.5599999999999998E-3</v>
      </c>
      <c r="S297" s="291">
        <v>0</v>
      </c>
      <c r="T297" s="292">
        <f>S297*H297</f>
        <v>0</v>
      </c>
      <c r="AR297" s="93" t="s">
        <v>242</v>
      </c>
      <c r="AT297" s="93" t="s">
        <v>140</v>
      </c>
      <c r="AU297" s="93" t="s">
        <v>81</v>
      </c>
      <c r="AY297" s="93" t="s">
        <v>138</v>
      </c>
      <c r="BE297" s="293">
        <f>IF(N297="základní",J297,0)</f>
        <v>0</v>
      </c>
      <c r="BF297" s="293">
        <f>IF(N297="snížená",J297,0)</f>
        <v>0</v>
      </c>
      <c r="BG297" s="293">
        <f>IF(N297="zákl. přenesená",J297,0)</f>
        <v>0</v>
      </c>
      <c r="BH297" s="293">
        <f>IF(N297="sníž. přenesená",J297,0)</f>
        <v>0</v>
      </c>
      <c r="BI297" s="293">
        <f>IF(N297="nulová",J297,0)</f>
        <v>0</v>
      </c>
      <c r="BJ297" s="93" t="s">
        <v>79</v>
      </c>
      <c r="BK297" s="293">
        <f>ROUND(I297*H297,2)</f>
        <v>0</v>
      </c>
      <c r="BL297" s="93" t="s">
        <v>242</v>
      </c>
      <c r="BM297" s="93" t="s">
        <v>577</v>
      </c>
    </row>
    <row r="298" spans="2:65" s="114" customFormat="1" ht="27">
      <c r="B298" s="109"/>
      <c r="D298" s="294" t="s">
        <v>147</v>
      </c>
      <c r="F298" s="295" t="s">
        <v>578</v>
      </c>
      <c r="L298" s="109"/>
      <c r="M298" s="296"/>
      <c r="N298" s="110"/>
      <c r="O298" s="110"/>
      <c r="P298" s="110"/>
      <c r="Q298" s="110"/>
      <c r="R298" s="110"/>
      <c r="S298" s="110"/>
      <c r="T298" s="143"/>
      <c r="AT298" s="93" t="s">
        <v>147</v>
      </c>
      <c r="AU298" s="93" t="s">
        <v>81</v>
      </c>
    </row>
    <row r="299" spans="2:65" s="114" customFormat="1" ht="16.5" customHeight="1">
      <c r="B299" s="109"/>
      <c r="C299" s="283" t="s">
        <v>579</v>
      </c>
      <c r="D299" s="283" t="s">
        <v>140</v>
      </c>
      <c r="E299" s="284" t="s">
        <v>580</v>
      </c>
      <c r="F299" s="285" t="s">
        <v>581</v>
      </c>
      <c r="G299" s="286" t="s">
        <v>231</v>
      </c>
      <c r="H299" s="287">
        <v>8</v>
      </c>
      <c r="I299" s="8"/>
      <c r="J299" s="288">
        <f>ROUND(I299*H299,2)</f>
        <v>0</v>
      </c>
      <c r="K299" s="285" t="s">
        <v>144</v>
      </c>
      <c r="L299" s="109"/>
      <c r="M299" s="289" t="s">
        <v>5</v>
      </c>
      <c r="N299" s="290" t="s">
        <v>42</v>
      </c>
      <c r="O299" s="110"/>
      <c r="P299" s="291">
        <f>O299*H299</f>
        <v>0</v>
      </c>
      <c r="Q299" s="291">
        <v>1.3999999999999999E-4</v>
      </c>
      <c r="R299" s="291">
        <f>Q299*H299</f>
        <v>1.1199999999999999E-3</v>
      </c>
      <c r="S299" s="291">
        <v>0</v>
      </c>
      <c r="T299" s="292">
        <f>S299*H299</f>
        <v>0</v>
      </c>
      <c r="AR299" s="93" t="s">
        <v>242</v>
      </c>
      <c r="AT299" s="93" t="s">
        <v>140</v>
      </c>
      <c r="AU299" s="93" t="s">
        <v>81</v>
      </c>
      <c r="AY299" s="93" t="s">
        <v>138</v>
      </c>
      <c r="BE299" s="293">
        <f>IF(N299="základní",J299,0)</f>
        <v>0</v>
      </c>
      <c r="BF299" s="293">
        <f>IF(N299="snížená",J299,0)</f>
        <v>0</v>
      </c>
      <c r="BG299" s="293">
        <f>IF(N299="zákl. přenesená",J299,0)</f>
        <v>0</v>
      </c>
      <c r="BH299" s="293">
        <f>IF(N299="sníž. přenesená",J299,0)</f>
        <v>0</v>
      </c>
      <c r="BI299" s="293">
        <f>IF(N299="nulová",J299,0)</f>
        <v>0</v>
      </c>
      <c r="BJ299" s="93" t="s">
        <v>79</v>
      </c>
      <c r="BK299" s="293">
        <f>ROUND(I299*H299,2)</f>
        <v>0</v>
      </c>
      <c r="BL299" s="93" t="s">
        <v>242</v>
      </c>
      <c r="BM299" s="93" t="s">
        <v>582</v>
      </c>
    </row>
    <row r="300" spans="2:65" s="114" customFormat="1" ht="27">
      <c r="B300" s="109"/>
      <c r="D300" s="294" t="s">
        <v>147</v>
      </c>
      <c r="F300" s="295" t="s">
        <v>583</v>
      </c>
      <c r="L300" s="109"/>
      <c r="M300" s="296"/>
      <c r="N300" s="110"/>
      <c r="O300" s="110"/>
      <c r="P300" s="110"/>
      <c r="Q300" s="110"/>
      <c r="R300" s="110"/>
      <c r="S300" s="110"/>
      <c r="T300" s="143"/>
      <c r="AT300" s="93" t="s">
        <v>147</v>
      </c>
      <c r="AU300" s="93" t="s">
        <v>81</v>
      </c>
    </row>
    <row r="301" spans="2:65" s="114" customFormat="1" ht="16.5" customHeight="1">
      <c r="B301" s="109"/>
      <c r="C301" s="283" t="s">
        <v>584</v>
      </c>
      <c r="D301" s="283" t="s">
        <v>140</v>
      </c>
      <c r="E301" s="284" t="s">
        <v>585</v>
      </c>
      <c r="F301" s="285" t="s">
        <v>586</v>
      </c>
      <c r="G301" s="286" t="s">
        <v>231</v>
      </c>
      <c r="H301" s="287">
        <v>2</v>
      </c>
      <c r="I301" s="8"/>
      <c r="J301" s="288">
        <f>ROUND(I301*H301,2)</f>
        <v>0</v>
      </c>
      <c r="K301" s="285" t="s">
        <v>144</v>
      </c>
      <c r="L301" s="109"/>
      <c r="M301" s="289" t="s">
        <v>5</v>
      </c>
      <c r="N301" s="290" t="s">
        <v>42</v>
      </c>
      <c r="O301" s="110"/>
      <c r="P301" s="291">
        <f>O301*H301</f>
        <v>0</v>
      </c>
      <c r="Q301" s="291">
        <v>2.5000000000000001E-4</v>
      </c>
      <c r="R301" s="291">
        <f>Q301*H301</f>
        <v>5.0000000000000001E-4</v>
      </c>
      <c r="S301" s="291">
        <v>0</v>
      </c>
      <c r="T301" s="292">
        <f>S301*H301</f>
        <v>0</v>
      </c>
      <c r="AR301" s="93" t="s">
        <v>242</v>
      </c>
      <c r="AT301" s="93" t="s">
        <v>140</v>
      </c>
      <c r="AU301" s="93" t="s">
        <v>81</v>
      </c>
      <c r="AY301" s="93" t="s">
        <v>138</v>
      </c>
      <c r="BE301" s="293">
        <f>IF(N301="základní",J301,0)</f>
        <v>0</v>
      </c>
      <c r="BF301" s="293">
        <f>IF(N301="snížená",J301,0)</f>
        <v>0</v>
      </c>
      <c r="BG301" s="293">
        <f>IF(N301="zákl. přenesená",J301,0)</f>
        <v>0</v>
      </c>
      <c r="BH301" s="293">
        <f>IF(N301="sníž. přenesená",J301,0)</f>
        <v>0</v>
      </c>
      <c r="BI301" s="293">
        <f>IF(N301="nulová",J301,0)</f>
        <v>0</v>
      </c>
      <c r="BJ301" s="93" t="s">
        <v>79</v>
      </c>
      <c r="BK301" s="293">
        <f>ROUND(I301*H301,2)</f>
        <v>0</v>
      </c>
      <c r="BL301" s="93" t="s">
        <v>242</v>
      </c>
      <c r="BM301" s="93" t="s">
        <v>587</v>
      </c>
    </row>
    <row r="302" spans="2:65" s="114" customFormat="1">
      <c r="B302" s="109"/>
      <c r="D302" s="294" t="s">
        <v>147</v>
      </c>
      <c r="F302" s="295" t="s">
        <v>588</v>
      </c>
      <c r="L302" s="109"/>
      <c r="M302" s="296"/>
      <c r="N302" s="110"/>
      <c r="O302" s="110"/>
      <c r="P302" s="110"/>
      <c r="Q302" s="110"/>
      <c r="R302" s="110"/>
      <c r="S302" s="110"/>
      <c r="T302" s="143"/>
      <c r="AT302" s="93" t="s">
        <v>147</v>
      </c>
      <c r="AU302" s="93" t="s">
        <v>81</v>
      </c>
    </row>
    <row r="303" spans="2:65" s="114" customFormat="1" ht="16.5" customHeight="1">
      <c r="B303" s="109"/>
      <c r="C303" s="283" t="s">
        <v>589</v>
      </c>
      <c r="D303" s="283" t="s">
        <v>140</v>
      </c>
      <c r="E303" s="284" t="s">
        <v>590</v>
      </c>
      <c r="F303" s="285" t="s">
        <v>591</v>
      </c>
      <c r="G303" s="286" t="s">
        <v>231</v>
      </c>
      <c r="H303" s="287">
        <v>3</v>
      </c>
      <c r="I303" s="8"/>
      <c r="J303" s="288">
        <f>ROUND(I303*H303,2)</f>
        <v>0</v>
      </c>
      <c r="K303" s="285" t="s">
        <v>144</v>
      </c>
      <c r="L303" s="109"/>
      <c r="M303" s="289" t="s">
        <v>5</v>
      </c>
      <c r="N303" s="290" t="s">
        <v>42</v>
      </c>
      <c r="O303" s="110"/>
      <c r="P303" s="291">
        <f>O303*H303</f>
        <v>0</v>
      </c>
      <c r="Q303" s="291">
        <v>3.8000000000000002E-4</v>
      </c>
      <c r="R303" s="291">
        <f>Q303*H303</f>
        <v>1.14E-3</v>
      </c>
      <c r="S303" s="291">
        <v>0</v>
      </c>
      <c r="T303" s="292">
        <f>S303*H303</f>
        <v>0</v>
      </c>
      <c r="AR303" s="93" t="s">
        <v>242</v>
      </c>
      <c r="AT303" s="93" t="s">
        <v>140</v>
      </c>
      <c r="AU303" s="93" t="s">
        <v>81</v>
      </c>
      <c r="AY303" s="93" t="s">
        <v>138</v>
      </c>
      <c r="BE303" s="293">
        <f>IF(N303="základní",J303,0)</f>
        <v>0</v>
      </c>
      <c r="BF303" s="293">
        <f>IF(N303="snížená",J303,0)</f>
        <v>0</v>
      </c>
      <c r="BG303" s="293">
        <f>IF(N303="zákl. přenesená",J303,0)</f>
        <v>0</v>
      </c>
      <c r="BH303" s="293">
        <f>IF(N303="sníž. přenesená",J303,0)</f>
        <v>0</v>
      </c>
      <c r="BI303" s="293">
        <f>IF(N303="nulová",J303,0)</f>
        <v>0</v>
      </c>
      <c r="BJ303" s="93" t="s">
        <v>79</v>
      </c>
      <c r="BK303" s="293">
        <f>ROUND(I303*H303,2)</f>
        <v>0</v>
      </c>
      <c r="BL303" s="93" t="s">
        <v>242</v>
      </c>
      <c r="BM303" s="93" t="s">
        <v>592</v>
      </c>
    </row>
    <row r="304" spans="2:65" s="114" customFormat="1">
      <c r="B304" s="109"/>
      <c r="D304" s="294" t="s">
        <v>147</v>
      </c>
      <c r="F304" s="295" t="s">
        <v>593</v>
      </c>
      <c r="L304" s="109"/>
      <c r="M304" s="296"/>
      <c r="N304" s="110"/>
      <c r="O304" s="110"/>
      <c r="P304" s="110"/>
      <c r="Q304" s="110"/>
      <c r="R304" s="110"/>
      <c r="S304" s="110"/>
      <c r="T304" s="143"/>
      <c r="AT304" s="93" t="s">
        <v>147</v>
      </c>
      <c r="AU304" s="93" t="s">
        <v>81</v>
      </c>
    </row>
    <row r="305" spans="2:65" s="114" customFormat="1" ht="16.5" customHeight="1">
      <c r="B305" s="109"/>
      <c r="C305" s="283" t="s">
        <v>594</v>
      </c>
      <c r="D305" s="283" t="s">
        <v>140</v>
      </c>
      <c r="E305" s="284" t="s">
        <v>595</v>
      </c>
      <c r="F305" s="285" t="s">
        <v>596</v>
      </c>
      <c r="G305" s="286" t="s">
        <v>231</v>
      </c>
      <c r="H305" s="287">
        <v>3</v>
      </c>
      <c r="I305" s="8"/>
      <c r="J305" s="288">
        <f>ROUND(I305*H305,2)</f>
        <v>0</v>
      </c>
      <c r="K305" s="285" t="s">
        <v>144</v>
      </c>
      <c r="L305" s="109"/>
      <c r="M305" s="289" t="s">
        <v>5</v>
      </c>
      <c r="N305" s="290" t="s">
        <v>42</v>
      </c>
      <c r="O305" s="110"/>
      <c r="P305" s="291">
        <f>O305*H305</f>
        <v>0</v>
      </c>
      <c r="Q305" s="291">
        <v>5.1999999999999995E-4</v>
      </c>
      <c r="R305" s="291">
        <f>Q305*H305</f>
        <v>1.5599999999999998E-3</v>
      </c>
      <c r="S305" s="291">
        <v>0</v>
      </c>
      <c r="T305" s="292">
        <f>S305*H305</f>
        <v>0</v>
      </c>
      <c r="AR305" s="93" t="s">
        <v>242</v>
      </c>
      <c r="AT305" s="93" t="s">
        <v>140</v>
      </c>
      <c r="AU305" s="93" t="s">
        <v>81</v>
      </c>
      <c r="AY305" s="93" t="s">
        <v>138</v>
      </c>
      <c r="BE305" s="293">
        <f>IF(N305="základní",J305,0)</f>
        <v>0</v>
      </c>
      <c r="BF305" s="293">
        <f>IF(N305="snížená",J305,0)</f>
        <v>0</v>
      </c>
      <c r="BG305" s="293">
        <f>IF(N305="zákl. přenesená",J305,0)</f>
        <v>0</v>
      </c>
      <c r="BH305" s="293">
        <f>IF(N305="sníž. přenesená",J305,0)</f>
        <v>0</v>
      </c>
      <c r="BI305" s="293">
        <f>IF(N305="nulová",J305,0)</f>
        <v>0</v>
      </c>
      <c r="BJ305" s="93" t="s">
        <v>79</v>
      </c>
      <c r="BK305" s="293">
        <f>ROUND(I305*H305,2)</f>
        <v>0</v>
      </c>
      <c r="BL305" s="93" t="s">
        <v>242</v>
      </c>
      <c r="BM305" s="93" t="s">
        <v>597</v>
      </c>
    </row>
    <row r="306" spans="2:65" s="114" customFormat="1">
      <c r="B306" s="109"/>
      <c r="D306" s="294" t="s">
        <v>147</v>
      </c>
      <c r="F306" s="295" t="s">
        <v>598</v>
      </c>
      <c r="L306" s="109"/>
      <c r="M306" s="296"/>
      <c r="N306" s="110"/>
      <c r="O306" s="110"/>
      <c r="P306" s="110"/>
      <c r="Q306" s="110"/>
      <c r="R306" s="110"/>
      <c r="S306" s="110"/>
      <c r="T306" s="143"/>
      <c r="AT306" s="93" t="s">
        <v>147</v>
      </c>
      <c r="AU306" s="93" t="s">
        <v>81</v>
      </c>
    </row>
    <row r="307" spans="2:65" s="114" customFormat="1" ht="16.5" customHeight="1">
      <c r="B307" s="109"/>
      <c r="C307" s="283" t="s">
        <v>599</v>
      </c>
      <c r="D307" s="283" t="s">
        <v>140</v>
      </c>
      <c r="E307" s="284" t="s">
        <v>600</v>
      </c>
      <c r="F307" s="285" t="s">
        <v>601</v>
      </c>
      <c r="G307" s="286" t="s">
        <v>231</v>
      </c>
      <c r="H307" s="287">
        <v>2</v>
      </c>
      <c r="I307" s="8"/>
      <c r="J307" s="288">
        <f>ROUND(I307*H307,2)</f>
        <v>0</v>
      </c>
      <c r="K307" s="285" t="s">
        <v>144</v>
      </c>
      <c r="L307" s="109"/>
      <c r="M307" s="289" t="s">
        <v>5</v>
      </c>
      <c r="N307" s="290" t="s">
        <v>42</v>
      </c>
      <c r="O307" s="110"/>
      <c r="P307" s="291">
        <f>O307*H307</f>
        <v>0</v>
      </c>
      <c r="Q307" s="291">
        <v>7.7999999999999999E-4</v>
      </c>
      <c r="R307" s="291">
        <f>Q307*H307</f>
        <v>1.56E-3</v>
      </c>
      <c r="S307" s="291">
        <v>0</v>
      </c>
      <c r="T307" s="292">
        <f>S307*H307</f>
        <v>0</v>
      </c>
      <c r="AR307" s="93" t="s">
        <v>242</v>
      </c>
      <c r="AT307" s="93" t="s">
        <v>140</v>
      </c>
      <c r="AU307" s="93" t="s">
        <v>81</v>
      </c>
      <c r="AY307" s="93" t="s">
        <v>138</v>
      </c>
      <c r="BE307" s="293">
        <f>IF(N307="základní",J307,0)</f>
        <v>0</v>
      </c>
      <c r="BF307" s="293">
        <f>IF(N307="snížená",J307,0)</f>
        <v>0</v>
      </c>
      <c r="BG307" s="293">
        <f>IF(N307="zákl. přenesená",J307,0)</f>
        <v>0</v>
      </c>
      <c r="BH307" s="293">
        <f>IF(N307="sníž. přenesená",J307,0)</f>
        <v>0</v>
      </c>
      <c r="BI307" s="293">
        <f>IF(N307="nulová",J307,0)</f>
        <v>0</v>
      </c>
      <c r="BJ307" s="93" t="s">
        <v>79</v>
      </c>
      <c r="BK307" s="293">
        <f>ROUND(I307*H307,2)</f>
        <v>0</v>
      </c>
      <c r="BL307" s="93" t="s">
        <v>242</v>
      </c>
      <c r="BM307" s="93" t="s">
        <v>602</v>
      </c>
    </row>
    <row r="308" spans="2:65" s="114" customFormat="1">
      <c r="B308" s="109"/>
      <c r="D308" s="294" t="s">
        <v>147</v>
      </c>
      <c r="F308" s="295" t="s">
        <v>603</v>
      </c>
      <c r="L308" s="109"/>
      <c r="M308" s="296"/>
      <c r="N308" s="110"/>
      <c r="O308" s="110"/>
      <c r="P308" s="110"/>
      <c r="Q308" s="110"/>
      <c r="R308" s="110"/>
      <c r="S308" s="110"/>
      <c r="T308" s="143"/>
      <c r="AT308" s="93" t="s">
        <v>147</v>
      </c>
      <c r="AU308" s="93" t="s">
        <v>81</v>
      </c>
    </row>
    <row r="309" spans="2:65" s="114" customFormat="1" ht="16.5" customHeight="1">
      <c r="B309" s="109"/>
      <c r="C309" s="283" t="s">
        <v>604</v>
      </c>
      <c r="D309" s="283" t="s">
        <v>140</v>
      </c>
      <c r="E309" s="284" t="s">
        <v>605</v>
      </c>
      <c r="F309" s="285" t="s">
        <v>606</v>
      </c>
      <c r="G309" s="286" t="s">
        <v>231</v>
      </c>
      <c r="H309" s="287">
        <v>5</v>
      </c>
      <c r="I309" s="8"/>
      <c r="J309" s="288">
        <f>ROUND(I309*H309,2)</f>
        <v>0</v>
      </c>
      <c r="K309" s="285" t="s">
        <v>144</v>
      </c>
      <c r="L309" s="109"/>
      <c r="M309" s="289" t="s">
        <v>5</v>
      </c>
      <c r="N309" s="290" t="s">
        <v>42</v>
      </c>
      <c r="O309" s="110"/>
      <c r="P309" s="291">
        <f>O309*H309</f>
        <v>0</v>
      </c>
      <c r="Q309" s="291">
        <v>3.6000000000000002E-4</v>
      </c>
      <c r="R309" s="291">
        <f>Q309*H309</f>
        <v>1.8000000000000002E-3</v>
      </c>
      <c r="S309" s="291">
        <v>0</v>
      </c>
      <c r="T309" s="292">
        <f>S309*H309</f>
        <v>0</v>
      </c>
      <c r="AR309" s="93" t="s">
        <v>242</v>
      </c>
      <c r="AT309" s="93" t="s">
        <v>140</v>
      </c>
      <c r="AU309" s="93" t="s">
        <v>81</v>
      </c>
      <c r="AY309" s="93" t="s">
        <v>138</v>
      </c>
      <c r="BE309" s="293">
        <f>IF(N309="základní",J309,0)</f>
        <v>0</v>
      </c>
      <c r="BF309" s="293">
        <f>IF(N309="snížená",J309,0)</f>
        <v>0</v>
      </c>
      <c r="BG309" s="293">
        <f>IF(N309="zákl. přenesená",J309,0)</f>
        <v>0</v>
      </c>
      <c r="BH309" s="293">
        <f>IF(N309="sníž. přenesená",J309,0)</f>
        <v>0</v>
      </c>
      <c r="BI309" s="293">
        <f>IF(N309="nulová",J309,0)</f>
        <v>0</v>
      </c>
      <c r="BJ309" s="93" t="s">
        <v>79</v>
      </c>
      <c r="BK309" s="293">
        <f>ROUND(I309*H309,2)</f>
        <v>0</v>
      </c>
      <c r="BL309" s="93" t="s">
        <v>242</v>
      </c>
      <c r="BM309" s="93" t="s">
        <v>607</v>
      </c>
    </row>
    <row r="310" spans="2:65" s="114" customFormat="1">
      <c r="B310" s="109"/>
      <c r="D310" s="294" t="s">
        <v>147</v>
      </c>
      <c r="F310" s="295" t="s">
        <v>608</v>
      </c>
      <c r="L310" s="109"/>
      <c r="M310" s="296"/>
      <c r="N310" s="110"/>
      <c r="O310" s="110"/>
      <c r="P310" s="110"/>
      <c r="Q310" s="110"/>
      <c r="R310" s="110"/>
      <c r="S310" s="110"/>
      <c r="T310" s="143"/>
      <c r="AT310" s="93" t="s">
        <v>147</v>
      </c>
      <c r="AU310" s="93" t="s">
        <v>81</v>
      </c>
    </row>
    <row r="311" spans="2:65" s="114" customFormat="1" ht="16.5" customHeight="1">
      <c r="B311" s="109"/>
      <c r="C311" s="283" t="s">
        <v>609</v>
      </c>
      <c r="D311" s="283" t="s">
        <v>140</v>
      </c>
      <c r="E311" s="284" t="s">
        <v>610</v>
      </c>
      <c r="F311" s="285" t="s">
        <v>611</v>
      </c>
      <c r="G311" s="286" t="s">
        <v>231</v>
      </c>
      <c r="H311" s="287">
        <v>6</v>
      </c>
      <c r="I311" s="8"/>
      <c r="J311" s="288">
        <f>ROUND(I311*H311,2)</f>
        <v>0</v>
      </c>
      <c r="K311" s="285" t="s">
        <v>144</v>
      </c>
      <c r="L311" s="109"/>
      <c r="M311" s="289" t="s">
        <v>5</v>
      </c>
      <c r="N311" s="290" t="s">
        <v>42</v>
      </c>
      <c r="O311" s="110"/>
      <c r="P311" s="291">
        <f>O311*H311</f>
        <v>0</v>
      </c>
      <c r="Q311" s="291">
        <v>6.9999999999999999E-4</v>
      </c>
      <c r="R311" s="291">
        <f>Q311*H311</f>
        <v>4.1999999999999997E-3</v>
      </c>
      <c r="S311" s="291">
        <v>0</v>
      </c>
      <c r="T311" s="292">
        <f>S311*H311</f>
        <v>0</v>
      </c>
      <c r="AR311" s="93" t="s">
        <v>242</v>
      </c>
      <c r="AT311" s="93" t="s">
        <v>140</v>
      </c>
      <c r="AU311" s="93" t="s">
        <v>81</v>
      </c>
      <c r="AY311" s="93" t="s">
        <v>138</v>
      </c>
      <c r="BE311" s="293">
        <f>IF(N311="základní",J311,0)</f>
        <v>0</v>
      </c>
      <c r="BF311" s="293">
        <f>IF(N311="snížená",J311,0)</f>
        <v>0</v>
      </c>
      <c r="BG311" s="293">
        <f>IF(N311="zákl. přenesená",J311,0)</f>
        <v>0</v>
      </c>
      <c r="BH311" s="293">
        <f>IF(N311="sníž. přenesená",J311,0)</f>
        <v>0</v>
      </c>
      <c r="BI311" s="293">
        <f>IF(N311="nulová",J311,0)</f>
        <v>0</v>
      </c>
      <c r="BJ311" s="93" t="s">
        <v>79</v>
      </c>
      <c r="BK311" s="293">
        <f>ROUND(I311*H311,2)</f>
        <v>0</v>
      </c>
      <c r="BL311" s="93" t="s">
        <v>242</v>
      </c>
      <c r="BM311" s="93" t="s">
        <v>612</v>
      </c>
    </row>
    <row r="312" spans="2:65" s="114" customFormat="1" ht="27">
      <c r="B312" s="109"/>
      <c r="D312" s="294" t="s">
        <v>147</v>
      </c>
      <c r="F312" s="295" t="s">
        <v>613</v>
      </c>
      <c r="L312" s="109"/>
      <c r="M312" s="296"/>
      <c r="N312" s="110"/>
      <c r="O312" s="110"/>
      <c r="P312" s="110"/>
      <c r="Q312" s="110"/>
      <c r="R312" s="110"/>
      <c r="S312" s="110"/>
      <c r="T312" s="143"/>
      <c r="AT312" s="93" t="s">
        <v>147</v>
      </c>
      <c r="AU312" s="93" t="s">
        <v>81</v>
      </c>
    </row>
    <row r="313" spans="2:65" s="114" customFormat="1" ht="16.5" customHeight="1">
      <c r="B313" s="109"/>
      <c r="C313" s="283" t="s">
        <v>614</v>
      </c>
      <c r="D313" s="283" t="s">
        <v>140</v>
      </c>
      <c r="E313" s="284" t="s">
        <v>615</v>
      </c>
      <c r="F313" s="285" t="s">
        <v>616</v>
      </c>
      <c r="G313" s="286" t="s">
        <v>231</v>
      </c>
      <c r="H313" s="287">
        <v>6</v>
      </c>
      <c r="I313" s="8"/>
      <c r="J313" s="288">
        <f>ROUND(I313*H313,2)</f>
        <v>0</v>
      </c>
      <c r="K313" s="285" t="s">
        <v>144</v>
      </c>
      <c r="L313" s="109"/>
      <c r="M313" s="289" t="s">
        <v>5</v>
      </c>
      <c r="N313" s="290" t="s">
        <v>42</v>
      </c>
      <c r="O313" s="110"/>
      <c r="P313" s="291">
        <f>O313*H313</f>
        <v>0</v>
      </c>
      <c r="Q313" s="291">
        <v>2.7E-4</v>
      </c>
      <c r="R313" s="291">
        <f>Q313*H313</f>
        <v>1.6199999999999999E-3</v>
      </c>
      <c r="S313" s="291">
        <v>0</v>
      </c>
      <c r="T313" s="292">
        <f>S313*H313</f>
        <v>0</v>
      </c>
      <c r="AR313" s="93" t="s">
        <v>242</v>
      </c>
      <c r="AT313" s="93" t="s">
        <v>140</v>
      </c>
      <c r="AU313" s="93" t="s">
        <v>81</v>
      </c>
      <c r="AY313" s="93" t="s">
        <v>138</v>
      </c>
      <c r="BE313" s="293">
        <f>IF(N313="základní",J313,0)</f>
        <v>0</v>
      </c>
      <c r="BF313" s="293">
        <f>IF(N313="snížená",J313,0)</f>
        <v>0</v>
      </c>
      <c r="BG313" s="293">
        <f>IF(N313="zákl. přenesená",J313,0)</f>
        <v>0</v>
      </c>
      <c r="BH313" s="293">
        <f>IF(N313="sníž. přenesená",J313,0)</f>
        <v>0</v>
      </c>
      <c r="BI313" s="293">
        <f>IF(N313="nulová",J313,0)</f>
        <v>0</v>
      </c>
      <c r="BJ313" s="93" t="s">
        <v>79</v>
      </c>
      <c r="BK313" s="293">
        <f>ROUND(I313*H313,2)</f>
        <v>0</v>
      </c>
      <c r="BL313" s="93" t="s">
        <v>242</v>
      </c>
      <c r="BM313" s="93" t="s">
        <v>617</v>
      </c>
    </row>
    <row r="314" spans="2:65" s="114" customFormat="1">
      <c r="B314" s="109"/>
      <c r="D314" s="294" t="s">
        <v>147</v>
      </c>
      <c r="F314" s="295" t="s">
        <v>618</v>
      </c>
      <c r="L314" s="109"/>
      <c r="M314" s="296"/>
      <c r="N314" s="110"/>
      <c r="O314" s="110"/>
      <c r="P314" s="110"/>
      <c r="Q314" s="110"/>
      <c r="R314" s="110"/>
      <c r="S314" s="110"/>
      <c r="T314" s="143"/>
      <c r="AT314" s="93" t="s">
        <v>147</v>
      </c>
      <c r="AU314" s="93" t="s">
        <v>81</v>
      </c>
    </row>
    <row r="315" spans="2:65" s="114" customFormat="1" ht="16.5" customHeight="1">
      <c r="B315" s="109"/>
      <c r="C315" s="283" t="s">
        <v>619</v>
      </c>
      <c r="D315" s="283" t="s">
        <v>140</v>
      </c>
      <c r="E315" s="284" t="s">
        <v>620</v>
      </c>
      <c r="F315" s="285" t="s">
        <v>621</v>
      </c>
      <c r="G315" s="286" t="s">
        <v>231</v>
      </c>
      <c r="H315" s="287">
        <v>24</v>
      </c>
      <c r="I315" s="8"/>
      <c r="J315" s="288">
        <f>ROUND(I315*H315,2)</f>
        <v>0</v>
      </c>
      <c r="K315" s="285" t="s">
        <v>144</v>
      </c>
      <c r="L315" s="109"/>
      <c r="M315" s="289" t="s">
        <v>5</v>
      </c>
      <c r="N315" s="290" t="s">
        <v>42</v>
      </c>
      <c r="O315" s="110"/>
      <c r="P315" s="291">
        <f>O315*H315</f>
        <v>0</v>
      </c>
      <c r="Q315" s="291">
        <v>2.2000000000000001E-4</v>
      </c>
      <c r="R315" s="291">
        <f>Q315*H315</f>
        <v>5.28E-3</v>
      </c>
      <c r="S315" s="291">
        <v>0</v>
      </c>
      <c r="T315" s="292">
        <f>S315*H315</f>
        <v>0</v>
      </c>
      <c r="AR315" s="93" t="s">
        <v>242</v>
      </c>
      <c r="AT315" s="93" t="s">
        <v>140</v>
      </c>
      <c r="AU315" s="93" t="s">
        <v>81</v>
      </c>
      <c r="AY315" s="93" t="s">
        <v>138</v>
      </c>
      <c r="BE315" s="293">
        <f>IF(N315="základní",J315,0)</f>
        <v>0</v>
      </c>
      <c r="BF315" s="293">
        <f>IF(N315="snížená",J315,0)</f>
        <v>0</v>
      </c>
      <c r="BG315" s="293">
        <f>IF(N315="zákl. přenesená",J315,0)</f>
        <v>0</v>
      </c>
      <c r="BH315" s="293">
        <f>IF(N315="sníž. přenesená",J315,0)</f>
        <v>0</v>
      </c>
      <c r="BI315" s="293">
        <f>IF(N315="nulová",J315,0)</f>
        <v>0</v>
      </c>
      <c r="BJ315" s="93" t="s">
        <v>79</v>
      </c>
      <c r="BK315" s="293">
        <f>ROUND(I315*H315,2)</f>
        <v>0</v>
      </c>
      <c r="BL315" s="93" t="s">
        <v>242</v>
      </c>
      <c r="BM315" s="93" t="s">
        <v>622</v>
      </c>
    </row>
    <row r="316" spans="2:65" s="114" customFormat="1">
      <c r="B316" s="109"/>
      <c r="D316" s="294" t="s">
        <v>147</v>
      </c>
      <c r="F316" s="295" t="s">
        <v>623</v>
      </c>
      <c r="L316" s="109"/>
      <c r="M316" s="296"/>
      <c r="N316" s="110"/>
      <c r="O316" s="110"/>
      <c r="P316" s="110"/>
      <c r="Q316" s="110"/>
      <c r="R316" s="110"/>
      <c r="S316" s="110"/>
      <c r="T316" s="143"/>
      <c r="AT316" s="93" t="s">
        <v>147</v>
      </c>
      <c r="AU316" s="93" t="s">
        <v>81</v>
      </c>
    </row>
    <row r="317" spans="2:65" s="114" customFormat="1" ht="16.5" customHeight="1">
      <c r="B317" s="109"/>
      <c r="C317" s="283" t="s">
        <v>624</v>
      </c>
      <c r="D317" s="283" t="s">
        <v>140</v>
      </c>
      <c r="E317" s="284" t="s">
        <v>625</v>
      </c>
      <c r="F317" s="285" t="s">
        <v>626</v>
      </c>
      <c r="G317" s="286" t="s">
        <v>231</v>
      </c>
      <c r="H317" s="287">
        <v>2</v>
      </c>
      <c r="I317" s="8"/>
      <c r="J317" s="288">
        <f>ROUND(I317*H317,2)</f>
        <v>0</v>
      </c>
      <c r="K317" s="285" t="s">
        <v>144</v>
      </c>
      <c r="L317" s="109"/>
      <c r="M317" s="289" t="s">
        <v>5</v>
      </c>
      <c r="N317" s="290" t="s">
        <v>42</v>
      </c>
      <c r="O317" s="110"/>
      <c r="P317" s="291">
        <f>O317*H317</f>
        <v>0</v>
      </c>
      <c r="Q317" s="291">
        <v>5.6999999999999998E-4</v>
      </c>
      <c r="R317" s="291">
        <f>Q317*H317</f>
        <v>1.14E-3</v>
      </c>
      <c r="S317" s="291">
        <v>0</v>
      </c>
      <c r="T317" s="292">
        <f>S317*H317</f>
        <v>0</v>
      </c>
      <c r="AR317" s="93" t="s">
        <v>242</v>
      </c>
      <c r="AT317" s="93" t="s">
        <v>140</v>
      </c>
      <c r="AU317" s="93" t="s">
        <v>81</v>
      </c>
      <c r="AY317" s="93" t="s">
        <v>138</v>
      </c>
      <c r="BE317" s="293">
        <f>IF(N317="základní",J317,0)</f>
        <v>0</v>
      </c>
      <c r="BF317" s="293">
        <f>IF(N317="snížená",J317,0)</f>
        <v>0</v>
      </c>
      <c r="BG317" s="293">
        <f>IF(N317="zákl. přenesená",J317,0)</f>
        <v>0</v>
      </c>
      <c r="BH317" s="293">
        <f>IF(N317="sníž. přenesená",J317,0)</f>
        <v>0</v>
      </c>
      <c r="BI317" s="293">
        <f>IF(N317="nulová",J317,0)</f>
        <v>0</v>
      </c>
      <c r="BJ317" s="93" t="s">
        <v>79</v>
      </c>
      <c r="BK317" s="293">
        <f>ROUND(I317*H317,2)</f>
        <v>0</v>
      </c>
      <c r="BL317" s="93" t="s">
        <v>242</v>
      </c>
      <c r="BM317" s="93" t="s">
        <v>627</v>
      </c>
    </row>
    <row r="318" spans="2:65" s="114" customFormat="1">
      <c r="B318" s="109"/>
      <c r="D318" s="294" t="s">
        <v>147</v>
      </c>
      <c r="F318" s="295" t="s">
        <v>628</v>
      </c>
      <c r="L318" s="109"/>
      <c r="M318" s="296"/>
      <c r="N318" s="110"/>
      <c r="O318" s="110"/>
      <c r="P318" s="110"/>
      <c r="Q318" s="110"/>
      <c r="R318" s="110"/>
      <c r="S318" s="110"/>
      <c r="T318" s="143"/>
      <c r="AT318" s="93" t="s">
        <v>147</v>
      </c>
      <c r="AU318" s="93" t="s">
        <v>81</v>
      </c>
    </row>
    <row r="319" spans="2:65" s="114" customFormat="1" ht="16.5" customHeight="1">
      <c r="B319" s="109"/>
      <c r="C319" s="283" t="s">
        <v>629</v>
      </c>
      <c r="D319" s="283" t="s">
        <v>140</v>
      </c>
      <c r="E319" s="284" t="s">
        <v>630</v>
      </c>
      <c r="F319" s="285" t="s">
        <v>631</v>
      </c>
      <c r="G319" s="286" t="s">
        <v>231</v>
      </c>
      <c r="H319" s="287">
        <v>3</v>
      </c>
      <c r="I319" s="8"/>
      <c r="J319" s="288">
        <f>ROUND(I319*H319,2)</f>
        <v>0</v>
      </c>
      <c r="K319" s="285" t="s">
        <v>144</v>
      </c>
      <c r="L319" s="109"/>
      <c r="M319" s="289" t="s">
        <v>5</v>
      </c>
      <c r="N319" s="290" t="s">
        <v>42</v>
      </c>
      <c r="O319" s="110"/>
      <c r="P319" s="291">
        <f>O319*H319</f>
        <v>0</v>
      </c>
      <c r="Q319" s="291">
        <v>1.24E-3</v>
      </c>
      <c r="R319" s="291">
        <f>Q319*H319</f>
        <v>3.7200000000000002E-3</v>
      </c>
      <c r="S319" s="291">
        <v>0</v>
      </c>
      <c r="T319" s="292">
        <f>S319*H319</f>
        <v>0</v>
      </c>
      <c r="AR319" s="93" t="s">
        <v>242</v>
      </c>
      <c r="AT319" s="93" t="s">
        <v>140</v>
      </c>
      <c r="AU319" s="93" t="s">
        <v>81</v>
      </c>
      <c r="AY319" s="93" t="s">
        <v>138</v>
      </c>
      <c r="BE319" s="293">
        <f>IF(N319="základní",J319,0)</f>
        <v>0</v>
      </c>
      <c r="BF319" s="293">
        <f>IF(N319="snížená",J319,0)</f>
        <v>0</v>
      </c>
      <c r="BG319" s="293">
        <f>IF(N319="zákl. přenesená",J319,0)</f>
        <v>0</v>
      </c>
      <c r="BH319" s="293">
        <f>IF(N319="sníž. přenesená",J319,0)</f>
        <v>0</v>
      </c>
      <c r="BI319" s="293">
        <f>IF(N319="nulová",J319,0)</f>
        <v>0</v>
      </c>
      <c r="BJ319" s="93" t="s">
        <v>79</v>
      </c>
      <c r="BK319" s="293">
        <f>ROUND(I319*H319,2)</f>
        <v>0</v>
      </c>
      <c r="BL319" s="93" t="s">
        <v>242</v>
      </c>
      <c r="BM319" s="93" t="s">
        <v>632</v>
      </c>
    </row>
    <row r="320" spans="2:65" s="114" customFormat="1">
      <c r="B320" s="109"/>
      <c r="D320" s="294" t="s">
        <v>147</v>
      </c>
      <c r="F320" s="295" t="s">
        <v>633</v>
      </c>
      <c r="L320" s="109"/>
      <c r="M320" s="296"/>
      <c r="N320" s="110"/>
      <c r="O320" s="110"/>
      <c r="P320" s="110"/>
      <c r="Q320" s="110"/>
      <c r="R320" s="110"/>
      <c r="S320" s="110"/>
      <c r="T320" s="143"/>
      <c r="AT320" s="93" t="s">
        <v>147</v>
      </c>
      <c r="AU320" s="93" t="s">
        <v>81</v>
      </c>
    </row>
    <row r="321" spans="2:65" s="114" customFormat="1" ht="16.5" customHeight="1">
      <c r="B321" s="109"/>
      <c r="C321" s="283" t="s">
        <v>634</v>
      </c>
      <c r="D321" s="283" t="s">
        <v>140</v>
      </c>
      <c r="E321" s="284" t="s">
        <v>635</v>
      </c>
      <c r="F321" s="285" t="s">
        <v>636</v>
      </c>
      <c r="G321" s="286" t="s">
        <v>231</v>
      </c>
      <c r="H321" s="287">
        <v>3</v>
      </c>
      <c r="I321" s="8"/>
      <c r="J321" s="288">
        <f>ROUND(I321*H321,2)</f>
        <v>0</v>
      </c>
      <c r="K321" s="285" t="s">
        <v>144</v>
      </c>
      <c r="L321" s="109"/>
      <c r="M321" s="289" t="s">
        <v>5</v>
      </c>
      <c r="N321" s="290" t="s">
        <v>42</v>
      </c>
      <c r="O321" s="110"/>
      <c r="P321" s="291">
        <f>O321*H321</f>
        <v>0</v>
      </c>
      <c r="Q321" s="291">
        <v>1.14E-3</v>
      </c>
      <c r="R321" s="291">
        <f>Q321*H321</f>
        <v>3.4199999999999999E-3</v>
      </c>
      <c r="S321" s="291">
        <v>0</v>
      </c>
      <c r="T321" s="292">
        <f>S321*H321</f>
        <v>0</v>
      </c>
      <c r="AR321" s="93" t="s">
        <v>242</v>
      </c>
      <c r="AT321" s="93" t="s">
        <v>140</v>
      </c>
      <c r="AU321" s="93" t="s">
        <v>81</v>
      </c>
      <c r="AY321" s="93" t="s">
        <v>138</v>
      </c>
      <c r="BE321" s="293">
        <f>IF(N321="základní",J321,0)</f>
        <v>0</v>
      </c>
      <c r="BF321" s="293">
        <f>IF(N321="snížená",J321,0)</f>
        <v>0</v>
      </c>
      <c r="BG321" s="293">
        <f>IF(N321="zákl. přenesená",J321,0)</f>
        <v>0</v>
      </c>
      <c r="BH321" s="293">
        <f>IF(N321="sníž. přenesená",J321,0)</f>
        <v>0</v>
      </c>
      <c r="BI321" s="293">
        <f>IF(N321="nulová",J321,0)</f>
        <v>0</v>
      </c>
      <c r="BJ321" s="93" t="s">
        <v>79</v>
      </c>
      <c r="BK321" s="293">
        <f>ROUND(I321*H321,2)</f>
        <v>0</v>
      </c>
      <c r="BL321" s="93" t="s">
        <v>242</v>
      </c>
      <c r="BM321" s="93" t="s">
        <v>637</v>
      </c>
    </row>
    <row r="322" spans="2:65" s="114" customFormat="1">
      <c r="B322" s="109"/>
      <c r="D322" s="294" t="s">
        <v>147</v>
      </c>
      <c r="F322" s="295" t="s">
        <v>638</v>
      </c>
      <c r="L322" s="109"/>
      <c r="M322" s="296"/>
      <c r="N322" s="110"/>
      <c r="O322" s="110"/>
      <c r="P322" s="110"/>
      <c r="Q322" s="110"/>
      <c r="R322" s="110"/>
      <c r="S322" s="110"/>
      <c r="T322" s="143"/>
      <c r="AT322" s="93" t="s">
        <v>147</v>
      </c>
      <c r="AU322" s="93" t="s">
        <v>81</v>
      </c>
    </row>
    <row r="323" spans="2:65" s="114" customFormat="1" ht="16.5" customHeight="1">
      <c r="B323" s="109"/>
      <c r="C323" s="283" t="s">
        <v>639</v>
      </c>
      <c r="D323" s="283" t="s">
        <v>140</v>
      </c>
      <c r="E323" s="284" t="s">
        <v>640</v>
      </c>
      <c r="F323" s="285" t="s">
        <v>641</v>
      </c>
      <c r="G323" s="286" t="s">
        <v>231</v>
      </c>
      <c r="H323" s="287">
        <v>2</v>
      </c>
      <c r="I323" s="8"/>
      <c r="J323" s="288">
        <f>ROUND(I323*H323,2)</f>
        <v>0</v>
      </c>
      <c r="K323" s="285" t="s">
        <v>144</v>
      </c>
      <c r="L323" s="109"/>
      <c r="M323" s="289" t="s">
        <v>5</v>
      </c>
      <c r="N323" s="290" t="s">
        <v>42</v>
      </c>
      <c r="O323" s="110"/>
      <c r="P323" s="291">
        <f>O323*H323</f>
        <v>0</v>
      </c>
      <c r="Q323" s="291">
        <v>1.73E-3</v>
      </c>
      <c r="R323" s="291">
        <f>Q323*H323</f>
        <v>3.46E-3</v>
      </c>
      <c r="S323" s="291">
        <v>0</v>
      </c>
      <c r="T323" s="292">
        <f>S323*H323</f>
        <v>0</v>
      </c>
      <c r="AR323" s="93" t="s">
        <v>242</v>
      </c>
      <c r="AT323" s="93" t="s">
        <v>140</v>
      </c>
      <c r="AU323" s="93" t="s">
        <v>81</v>
      </c>
      <c r="AY323" s="93" t="s">
        <v>138</v>
      </c>
      <c r="BE323" s="293">
        <f>IF(N323="základní",J323,0)</f>
        <v>0</v>
      </c>
      <c r="BF323" s="293">
        <f>IF(N323="snížená",J323,0)</f>
        <v>0</v>
      </c>
      <c r="BG323" s="293">
        <f>IF(N323="zákl. přenesená",J323,0)</f>
        <v>0</v>
      </c>
      <c r="BH323" s="293">
        <f>IF(N323="sníž. přenesená",J323,0)</f>
        <v>0</v>
      </c>
      <c r="BI323" s="293">
        <f>IF(N323="nulová",J323,0)</f>
        <v>0</v>
      </c>
      <c r="BJ323" s="93" t="s">
        <v>79</v>
      </c>
      <c r="BK323" s="293">
        <f>ROUND(I323*H323,2)</f>
        <v>0</v>
      </c>
      <c r="BL323" s="93" t="s">
        <v>242</v>
      </c>
      <c r="BM323" s="93" t="s">
        <v>642</v>
      </c>
    </row>
    <row r="324" spans="2:65" s="114" customFormat="1">
      <c r="B324" s="109"/>
      <c r="D324" s="294" t="s">
        <v>147</v>
      </c>
      <c r="F324" s="295" t="s">
        <v>643</v>
      </c>
      <c r="L324" s="109"/>
      <c r="M324" s="296"/>
      <c r="N324" s="110"/>
      <c r="O324" s="110"/>
      <c r="P324" s="110"/>
      <c r="Q324" s="110"/>
      <c r="R324" s="110"/>
      <c r="S324" s="110"/>
      <c r="T324" s="143"/>
      <c r="AT324" s="93" t="s">
        <v>147</v>
      </c>
      <c r="AU324" s="93" t="s">
        <v>81</v>
      </c>
    </row>
    <row r="325" spans="2:65" s="114" customFormat="1" ht="16.5" customHeight="1">
      <c r="B325" s="109"/>
      <c r="C325" s="283" t="s">
        <v>644</v>
      </c>
      <c r="D325" s="283" t="s">
        <v>140</v>
      </c>
      <c r="E325" s="284" t="s">
        <v>645</v>
      </c>
      <c r="F325" s="285" t="s">
        <v>646</v>
      </c>
      <c r="G325" s="286" t="s">
        <v>231</v>
      </c>
      <c r="H325" s="287">
        <v>14</v>
      </c>
      <c r="I325" s="8"/>
      <c r="J325" s="288">
        <f>ROUND(I325*H325,2)</f>
        <v>0</v>
      </c>
      <c r="K325" s="285" t="s">
        <v>144</v>
      </c>
      <c r="L325" s="109"/>
      <c r="M325" s="289" t="s">
        <v>5</v>
      </c>
      <c r="N325" s="290" t="s">
        <v>42</v>
      </c>
      <c r="O325" s="110"/>
      <c r="P325" s="291">
        <f>O325*H325</f>
        <v>0</v>
      </c>
      <c r="Q325" s="291">
        <v>5.0000000000000001E-4</v>
      </c>
      <c r="R325" s="291">
        <f>Q325*H325</f>
        <v>7.0000000000000001E-3</v>
      </c>
      <c r="S325" s="291">
        <v>0</v>
      </c>
      <c r="T325" s="292">
        <f>S325*H325</f>
        <v>0</v>
      </c>
      <c r="AR325" s="93" t="s">
        <v>242</v>
      </c>
      <c r="AT325" s="93" t="s">
        <v>140</v>
      </c>
      <c r="AU325" s="93" t="s">
        <v>81</v>
      </c>
      <c r="AY325" s="93" t="s">
        <v>138</v>
      </c>
      <c r="BE325" s="293">
        <f>IF(N325="základní",J325,0)</f>
        <v>0</v>
      </c>
      <c r="BF325" s="293">
        <f>IF(N325="snížená",J325,0)</f>
        <v>0</v>
      </c>
      <c r="BG325" s="293">
        <f>IF(N325="zákl. přenesená",J325,0)</f>
        <v>0</v>
      </c>
      <c r="BH325" s="293">
        <f>IF(N325="sníž. přenesená",J325,0)</f>
        <v>0</v>
      </c>
      <c r="BI325" s="293">
        <f>IF(N325="nulová",J325,0)</f>
        <v>0</v>
      </c>
      <c r="BJ325" s="93" t="s">
        <v>79</v>
      </c>
      <c r="BK325" s="293">
        <f>ROUND(I325*H325,2)</f>
        <v>0</v>
      </c>
      <c r="BL325" s="93" t="s">
        <v>242</v>
      </c>
      <c r="BM325" s="93" t="s">
        <v>647</v>
      </c>
    </row>
    <row r="326" spans="2:65" s="114" customFormat="1">
      <c r="B326" s="109"/>
      <c r="D326" s="294" t="s">
        <v>147</v>
      </c>
      <c r="F326" s="295" t="s">
        <v>648</v>
      </c>
      <c r="L326" s="109"/>
      <c r="M326" s="296"/>
      <c r="N326" s="110"/>
      <c r="O326" s="110"/>
      <c r="P326" s="110"/>
      <c r="Q326" s="110"/>
      <c r="R326" s="110"/>
      <c r="S326" s="110"/>
      <c r="T326" s="143"/>
      <c r="AT326" s="93" t="s">
        <v>147</v>
      </c>
      <c r="AU326" s="93" t="s">
        <v>81</v>
      </c>
    </row>
    <row r="327" spans="2:65" s="114" customFormat="1" ht="16.5" customHeight="1">
      <c r="B327" s="109"/>
      <c r="C327" s="283" t="s">
        <v>649</v>
      </c>
      <c r="D327" s="283" t="s">
        <v>140</v>
      </c>
      <c r="E327" s="284" t="s">
        <v>650</v>
      </c>
      <c r="F327" s="285" t="s">
        <v>651</v>
      </c>
      <c r="G327" s="286" t="s">
        <v>231</v>
      </c>
      <c r="H327" s="287">
        <v>12</v>
      </c>
      <c r="I327" s="8"/>
      <c r="J327" s="288">
        <f>ROUND(I327*H327,2)</f>
        <v>0</v>
      </c>
      <c r="K327" s="285" t="s">
        <v>144</v>
      </c>
      <c r="L327" s="109"/>
      <c r="M327" s="289" t="s">
        <v>5</v>
      </c>
      <c r="N327" s="290" t="s">
        <v>42</v>
      </c>
      <c r="O327" s="110"/>
      <c r="P327" s="291">
        <f>O327*H327</f>
        <v>0</v>
      </c>
      <c r="Q327" s="291">
        <v>6.9999999999999999E-4</v>
      </c>
      <c r="R327" s="291">
        <f>Q327*H327</f>
        <v>8.3999999999999995E-3</v>
      </c>
      <c r="S327" s="291">
        <v>0</v>
      </c>
      <c r="T327" s="292">
        <f>S327*H327</f>
        <v>0</v>
      </c>
      <c r="AR327" s="93" t="s">
        <v>242</v>
      </c>
      <c r="AT327" s="93" t="s">
        <v>140</v>
      </c>
      <c r="AU327" s="93" t="s">
        <v>81</v>
      </c>
      <c r="AY327" s="93" t="s">
        <v>138</v>
      </c>
      <c r="BE327" s="293">
        <f>IF(N327="základní",J327,0)</f>
        <v>0</v>
      </c>
      <c r="BF327" s="293">
        <f>IF(N327="snížená",J327,0)</f>
        <v>0</v>
      </c>
      <c r="BG327" s="293">
        <f>IF(N327="zákl. přenesená",J327,0)</f>
        <v>0</v>
      </c>
      <c r="BH327" s="293">
        <f>IF(N327="sníž. přenesená",J327,0)</f>
        <v>0</v>
      </c>
      <c r="BI327" s="293">
        <f>IF(N327="nulová",J327,0)</f>
        <v>0</v>
      </c>
      <c r="BJ327" s="93" t="s">
        <v>79</v>
      </c>
      <c r="BK327" s="293">
        <f>ROUND(I327*H327,2)</f>
        <v>0</v>
      </c>
      <c r="BL327" s="93" t="s">
        <v>242</v>
      </c>
      <c r="BM327" s="93" t="s">
        <v>652</v>
      </c>
    </row>
    <row r="328" spans="2:65" s="114" customFormat="1">
      <c r="B328" s="109"/>
      <c r="D328" s="294" t="s">
        <v>147</v>
      </c>
      <c r="F328" s="295" t="s">
        <v>653</v>
      </c>
      <c r="L328" s="109"/>
      <c r="M328" s="296"/>
      <c r="N328" s="110"/>
      <c r="O328" s="110"/>
      <c r="P328" s="110"/>
      <c r="Q328" s="110"/>
      <c r="R328" s="110"/>
      <c r="S328" s="110"/>
      <c r="T328" s="143"/>
      <c r="AT328" s="93" t="s">
        <v>147</v>
      </c>
      <c r="AU328" s="93" t="s">
        <v>81</v>
      </c>
    </row>
    <row r="329" spans="2:65" s="114" customFormat="1" ht="16.5" customHeight="1">
      <c r="B329" s="109"/>
      <c r="C329" s="283" t="s">
        <v>654</v>
      </c>
      <c r="D329" s="283" t="s">
        <v>140</v>
      </c>
      <c r="E329" s="284" t="s">
        <v>655</v>
      </c>
      <c r="F329" s="285" t="s">
        <v>656</v>
      </c>
      <c r="G329" s="286" t="s">
        <v>231</v>
      </c>
      <c r="H329" s="287">
        <v>9</v>
      </c>
      <c r="I329" s="8"/>
      <c r="J329" s="288">
        <f>ROUND(I329*H329,2)</f>
        <v>0</v>
      </c>
      <c r="K329" s="285" t="s">
        <v>144</v>
      </c>
      <c r="L329" s="109"/>
      <c r="M329" s="289" t="s">
        <v>5</v>
      </c>
      <c r="N329" s="290" t="s">
        <v>42</v>
      </c>
      <c r="O329" s="110"/>
      <c r="P329" s="291">
        <f>O329*H329</f>
        <v>0</v>
      </c>
      <c r="Q329" s="291">
        <v>1.07E-3</v>
      </c>
      <c r="R329" s="291">
        <f>Q329*H329</f>
        <v>9.6299999999999997E-3</v>
      </c>
      <c r="S329" s="291">
        <v>0</v>
      </c>
      <c r="T329" s="292">
        <f>S329*H329</f>
        <v>0</v>
      </c>
      <c r="AR329" s="93" t="s">
        <v>242</v>
      </c>
      <c r="AT329" s="93" t="s">
        <v>140</v>
      </c>
      <c r="AU329" s="93" t="s">
        <v>81</v>
      </c>
      <c r="AY329" s="93" t="s">
        <v>138</v>
      </c>
      <c r="BE329" s="293">
        <f>IF(N329="základní",J329,0)</f>
        <v>0</v>
      </c>
      <c r="BF329" s="293">
        <f>IF(N329="snížená",J329,0)</f>
        <v>0</v>
      </c>
      <c r="BG329" s="293">
        <f>IF(N329="zákl. přenesená",J329,0)</f>
        <v>0</v>
      </c>
      <c r="BH329" s="293">
        <f>IF(N329="sníž. přenesená",J329,0)</f>
        <v>0</v>
      </c>
      <c r="BI329" s="293">
        <f>IF(N329="nulová",J329,0)</f>
        <v>0</v>
      </c>
      <c r="BJ329" s="93" t="s">
        <v>79</v>
      </c>
      <c r="BK329" s="293">
        <f>ROUND(I329*H329,2)</f>
        <v>0</v>
      </c>
      <c r="BL329" s="93" t="s">
        <v>242</v>
      </c>
      <c r="BM329" s="93" t="s">
        <v>657</v>
      </c>
    </row>
    <row r="330" spans="2:65" s="114" customFormat="1">
      <c r="B330" s="109"/>
      <c r="D330" s="294" t="s">
        <v>147</v>
      </c>
      <c r="F330" s="295" t="s">
        <v>658</v>
      </c>
      <c r="L330" s="109"/>
      <c r="M330" s="296"/>
      <c r="N330" s="110"/>
      <c r="O330" s="110"/>
      <c r="P330" s="110"/>
      <c r="Q330" s="110"/>
      <c r="R330" s="110"/>
      <c r="S330" s="110"/>
      <c r="T330" s="143"/>
      <c r="AT330" s="93" t="s">
        <v>147</v>
      </c>
      <c r="AU330" s="93" t="s">
        <v>81</v>
      </c>
    </row>
    <row r="331" spans="2:65" s="114" customFormat="1" ht="16.5" customHeight="1">
      <c r="B331" s="109"/>
      <c r="C331" s="283" t="s">
        <v>659</v>
      </c>
      <c r="D331" s="283" t="s">
        <v>140</v>
      </c>
      <c r="E331" s="284" t="s">
        <v>660</v>
      </c>
      <c r="F331" s="285" t="s">
        <v>661</v>
      </c>
      <c r="G331" s="286" t="s">
        <v>231</v>
      </c>
      <c r="H331" s="287">
        <v>2</v>
      </c>
      <c r="I331" s="8"/>
      <c r="J331" s="288">
        <f>ROUND(I331*H331,2)</f>
        <v>0</v>
      </c>
      <c r="K331" s="285" t="s">
        <v>144</v>
      </c>
      <c r="L331" s="109"/>
      <c r="M331" s="289" t="s">
        <v>5</v>
      </c>
      <c r="N331" s="290" t="s">
        <v>42</v>
      </c>
      <c r="O331" s="110"/>
      <c r="P331" s="291">
        <f>O331*H331</f>
        <v>0</v>
      </c>
      <c r="Q331" s="291">
        <v>9.5E-4</v>
      </c>
      <c r="R331" s="291">
        <f>Q331*H331</f>
        <v>1.9E-3</v>
      </c>
      <c r="S331" s="291">
        <v>0</v>
      </c>
      <c r="T331" s="292">
        <f>S331*H331</f>
        <v>0</v>
      </c>
      <c r="AR331" s="93" t="s">
        <v>242</v>
      </c>
      <c r="AT331" s="93" t="s">
        <v>140</v>
      </c>
      <c r="AU331" s="93" t="s">
        <v>81</v>
      </c>
      <c r="AY331" s="93" t="s">
        <v>138</v>
      </c>
      <c r="BE331" s="293">
        <f>IF(N331="základní",J331,0)</f>
        <v>0</v>
      </c>
      <c r="BF331" s="293">
        <f>IF(N331="snížená",J331,0)</f>
        <v>0</v>
      </c>
      <c r="BG331" s="293">
        <f>IF(N331="zákl. přenesená",J331,0)</f>
        <v>0</v>
      </c>
      <c r="BH331" s="293">
        <f>IF(N331="sníž. přenesená",J331,0)</f>
        <v>0</v>
      </c>
      <c r="BI331" s="293">
        <f>IF(N331="nulová",J331,0)</f>
        <v>0</v>
      </c>
      <c r="BJ331" s="93" t="s">
        <v>79</v>
      </c>
      <c r="BK331" s="293">
        <f>ROUND(I331*H331,2)</f>
        <v>0</v>
      </c>
      <c r="BL331" s="93" t="s">
        <v>242</v>
      </c>
      <c r="BM331" s="93" t="s">
        <v>662</v>
      </c>
    </row>
    <row r="332" spans="2:65" s="114" customFormat="1" ht="27">
      <c r="B332" s="109"/>
      <c r="D332" s="294" t="s">
        <v>147</v>
      </c>
      <c r="F332" s="295" t="s">
        <v>663</v>
      </c>
      <c r="L332" s="109"/>
      <c r="M332" s="296"/>
      <c r="N332" s="110"/>
      <c r="O332" s="110"/>
      <c r="P332" s="110"/>
      <c r="Q332" s="110"/>
      <c r="R332" s="110"/>
      <c r="S332" s="110"/>
      <c r="T332" s="143"/>
      <c r="AT332" s="93" t="s">
        <v>147</v>
      </c>
      <c r="AU332" s="93" t="s">
        <v>81</v>
      </c>
    </row>
    <row r="333" spans="2:65" s="114" customFormat="1" ht="16.5" customHeight="1">
      <c r="B333" s="109"/>
      <c r="C333" s="283" t="s">
        <v>664</v>
      </c>
      <c r="D333" s="283" t="s">
        <v>140</v>
      </c>
      <c r="E333" s="284" t="s">
        <v>665</v>
      </c>
      <c r="F333" s="285" t="s">
        <v>666</v>
      </c>
      <c r="G333" s="286" t="s">
        <v>231</v>
      </c>
      <c r="H333" s="287">
        <v>1</v>
      </c>
      <c r="I333" s="8"/>
      <c r="J333" s="288">
        <f>ROUND(I333*H333,2)</f>
        <v>0</v>
      </c>
      <c r="K333" s="285" t="s">
        <v>144</v>
      </c>
      <c r="L333" s="109"/>
      <c r="M333" s="289" t="s">
        <v>5</v>
      </c>
      <c r="N333" s="290" t="s">
        <v>42</v>
      </c>
      <c r="O333" s="110"/>
      <c r="P333" s="291">
        <f>O333*H333</f>
        <v>0</v>
      </c>
      <c r="Q333" s="291">
        <v>9.6000000000000002E-4</v>
      </c>
      <c r="R333" s="291">
        <f>Q333*H333</f>
        <v>9.6000000000000002E-4</v>
      </c>
      <c r="S333" s="291">
        <v>0</v>
      </c>
      <c r="T333" s="292">
        <f>S333*H333</f>
        <v>0</v>
      </c>
      <c r="AR333" s="93" t="s">
        <v>242</v>
      </c>
      <c r="AT333" s="93" t="s">
        <v>140</v>
      </c>
      <c r="AU333" s="93" t="s">
        <v>81</v>
      </c>
      <c r="AY333" s="93" t="s">
        <v>138</v>
      </c>
      <c r="BE333" s="293">
        <f>IF(N333="základní",J333,0)</f>
        <v>0</v>
      </c>
      <c r="BF333" s="293">
        <f>IF(N333="snížená",J333,0)</f>
        <v>0</v>
      </c>
      <c r="BG333" s="293">
        <f>IF(N333="zákl. přenesená",J333,0)</f>
        <v>0</v>
      </c>
      <c r="BH333" s="293">
        <f>IF(N333="sníž. přenesená",J333,0)</f>
        <v>0</v>
      </c>
      <c r="BI333" s="293">
        <f>IF(N333="nulová",J333,0)</f>
        <v>0</v>
      </c>
      <c r="BJ333" s="93" t="s">
        <v>79</v>
      </c>
      <c r="BK333" s="293">
        <f>ROUND(I333*H333,2)</f>
        <v>0</v>
      </c>
      <c r="BL333" s="93" t="s">
        <v>242</v>
      </c>
      <c r="BM333" s="93" t="s">
        <v>667</v>
      </c>
    </row>
    <row r="334" spans="2:65" s="114" customFormat="1">
      <c r="B334" s="109"/>
      <c r="D334" s="294" t="s">
        <v>147</v>
      </c>
      <c r="F334" s="295" t="s">
        <v>668</v>
      </c>
      <c r="L334" s="109"/>
      <c r="M334" s="296"/>
      <c r="N334" s="110"/>
      <c r="O334" s="110"/>
      <c r="P334" s="110"/>
      <c r="Q334" s="110"/>
      <c r="R334" s="110"/>
      <c r="S334" s="110"/>
      <c r="T334" s="143"/>
      <c r="AT334" s="93" t="s">
        <v>147</v>
      </c>
      <c r="AU334" s="93" t="s">
        <v>81</v>
      </c>
    </row>
    <row r="335" spans="2:65" s="114" customFormat="1" ht="16.5" customHeight="1">
      <c r="B335" s="109"/>
      <c r="C335" s="283" t="s">
        <v>669</v>
      </c>
      <c r="D335" s="283" t="s">
        <v>140</v>
      </c>
      <c r="E335" s="284" t="s">
        <v>670</v>
      </c>
      <c r="F335" s="285" t="s">
        <v>671</v>
      </c>
      <c r="G335" s="286" t="s">
        <v>231</v>
      </c>
      <c r="H335" s="287">
        <v>1</v>
      </c>
      <c r="I335" s="8"/>
      <c r="J335" s="288">
        <f>ROUND(I335*H335,2)</f>
        <v>0</v>
      </c>
      <c r="K335" s="285" t="s">
        <v>5</v>
      </c>
      <c r="L335" s="109"/>
      <c r="M335" s="289" t="s">
        <v>5</v>
      </c>
      <c r="N335" s="290" t="s">
        <v>42</v>
      </c>
      <c r="O335" s="110"/>
      <c r="P335" s="291">
        <f>O335*H335</f>
        <v>0</v>
      </c>
      <c r="Q335" s="291">
        <v>3.7699999999999999E-3</v>
      </c>
      <c r="R335" s="291">
        <f>Q335*H335</f>
        <v>3.7699999999999999E-3</v>
      </c>
      <c r="S335" s="291">
        <v>0</v>
      </c>
      <c r="T335" s="292">
        <f>S335*H335</f>
        <v>0</v>
      </c>
      <c r="AR335" s="93" t="s">
        <v>242</v>
      </c>
      <c r="AT335" s="93" t="s">
        <v>140</v>
      </c>
      <c r="AU335" s="93" t="s">
        <v>81</v>
      </c>
      <c r="AY335" s="93" t="s">
        <v>138</v>
      </c>
      <c r="BE335" s="293">
        <f>IF(N335="základní",J335,0)</f>
        <v>0</v>
      </c>
      <c r="BF335" s="293">
        <f>IF(N335="snížená",J335,0)</f>
        <v>0</v>
      </c>
      <c r="BG335" s="293">
        <f>IF(N335="zákl. přenesená",J335,0)</f>
        <v>0</v>
      </c>
      <c r="BH335" s="293">
        <f>IF(N335="sníž. přenesená",J335,0)</f>
        <v>0</v>
      </c>
      <c r="BI335" s="293">
        <f>IF(N335="nulová",J335,0)</f>
        <v>0</v>
      </c>
      <c r="BJ335" s="93" t="s">
        <v>79</v>
      </c>
      <c r="BK335" s="293">
        <f>ROUND(I335*H335,2)</f>
        <v>0</v>
      </c>
      <c r="BL335" s="93" t="s">
        <v>242</v>
      </c>
      <c r="BM335" s="93" t="s">
        <v>672</v>
      </c>
    </row>
    <row r="336" spans="2:65" s="114" customFormat="1" ht="27">
      <c r="B336" s="109"/>
      <c r="D336" s="294" t="s">
        <v>147</v>
      </c>
      <c r="F336" s="295" t="s">
        <v>673</v>
      </c>
      <c r="L336" s="109"/>
      <c r="M336" s="296"/>
      <c r="N336" s="110"/>
      <c r="O336" s="110"/>
      <c r="P336" s="110"/>
      <c r="Q336" s="110"/>
      <c r="R336" s="110"/>
      <c r="S336" s="110"/>
      <c r="T336" s="143"/>
      <c r="AT336" s="93" t="s">
        <v>147</v>
      </c>
      <c r="AU336" s="93" t="s">
        <v>81</v>
      </c>
    </row>
    <row r="337" spans="2:65" s="114" customFormat="1" ht="25.5" customHeight="1">
      <c r="B337" s="109"/>
      <c r="C337" s="283" t="s">
        <v>674</v>
      </c>
      <c r="D337" s="283" t="s">
        <v>140</v>
      </c>
      <c r="E337" s="284" t="s">
        <v>675</v>
      </c>
      <c r="F337" s="285" t="s">
        <v>676</v>
      </c>
      <c r="G337" s="286" t="s">
        <v>231</v>
      </c>
      <c r="H337" s="287">
        <v>20</v>
      </c>
      <c r="I337" s="8"/>
      <c r="J337" s="288">
        <f>ROUND(I337*H337,2)</f>
        <v>0</v>
      </c>
      <c r="K337" s="285" t="s">
        <v>144</v>
      </c>
      <c r="L337" s="109"/>
      <c r="M337" s="289" t="s">
        <v>5</v>
      </c>
      <c r="N337" s="290" t="s">
        <v>42</v>
      </c>
      <c r="O337" s="110"/>
      <c r="P337" s="291">
        <f>O337*H337</f>
        <v>0</v>
      </c>
      <c r="Q337" s="291">
        <v>5.2999999999999998E-4</v>
      </c>
      <c r="R337" s="291">
        <f>Q337*H337</f>
        <v>1.06E-2</v>
      </c>
      <c r="S337" s="291">
        <v>0</v>
      </c>
      <c r="T337" s="292">
        <f>S337*H337</f>
        <v>0</v>
      </c>
      <c r="AR337" s="93" t="s">
        <v>242</v>
      </c>
      <c r="AT337" s="93" t="s">
        <v>140</v>
      </c>
      <c r="AU337" s="93" t="s">
        <v>81</v>
      </c>
      <c r="AY337" s="93" t="s">
        <v>138</v>
      </c>
      <c r="BE337" s="293">
        <f>IF(N337="základní",J337,0)</f>
        <v>0</v>
      </c>
      <c r="BF337" s="293">
        <f>IF(N337="snížená",J337,0)</f>
        <v>0</v>
      </c>
      <c r="BG337" s="293">
        <f>IF(N337="zákl. přenesená",J337,0)</f>
        <v>0</v>
      </c>
      <c r="BH337" s="293">
        <f>IF(N337="sníž. přenesená",J337,0)</f>
        <v>0</v>
      </c>
      <c r="BI337" s="293">
        <f>IF(N337="nulová",J337,0)</f>
        <v>0</v>
      </c>
      <c r="BJ337" s="93" t="s">
        <v>79</v>
      </c>
      <c r="BK337" s="293">
        <f>ROUND(I337*H337,2)</f>
        <v>0</v>
      </c>
      <c r="BL337" s="93" t="s">
        <v>242</v>
      </c>
      <c r="BM337" s="93" t="s">
        <v>677</v>
      </c>
    </row>
    <row r="338" spans="2:65" s="114" customFormat="1" ht="27">
      <c r="B338" s="109"/>
      <c r="D338" s="294" t="s">
        <v>147</v>
      </c>
      <c r="F338" s="295" t="s">
        <v>678</v>
      </c>
      <c r="L338" s="109"/>
      <c r="M338" s="296"/>
      <c r="N338" s="110"/>
      <c r="O338" s="110"/>
      <c r="P338" s="110"/>
      <c r="Q338" s="110"/>
      <c r="R338" s="110"/>
      <c r="S338" s="110"/>
      <c r="T338" s="143"/>
      <c r="AT338" s="93" t="s">
        <v>147</v>
      </c>
      <c r="AU338" s="93" t="s">
        <v>81</v>
      </c>
    </row>
    <row r="339" spans="2:65" s="114" customFormat="1" ht="16.5" customHeight="1">
      <c r="B339" s="109"/>
      <c r="C339" s="283" t="s">
        <v>679</v>
      </c>
      <c r="D339" s="283" t="s">
        <v>140</v>
      </c>
      <c r="E339" s="284" t="s">
        <v>680</v>
      </c>
      <c r="F339" s="285" t="s">
        <v>681</v>
      </c>
      <c r="G339" s="286" t="s">
        <v>231</v>
      </c>
      <c r="H339" s="287">
        <v>7</v>
      </c>
      <c r="I339" s="8"/>
      <c r="J339" s="288">
        <f>ROUND(I339*H339,2)</f>
        <v>0</v>
      </c>
      <c r="K339" s="285" t="s">
        <v>144</v>
      </c>
      <c r="L339" s="109"/>
      <c r="M339" s="289" t="s">
        <v>5</v>
      </c>
      <c r="N339" s="290" t="s">
        <v>42</v>
      </c>
      <c r="O339" s="110"/>
      <c r="P339" s="291">
        <f>O339*H339</f>
        <v>0</v>
      </c>
      <c r="Q339" s="291">
        <v>3.1199999999999999E-3</v>
      </c>
      <c r="R339" s="291">
        <f>Q339*H339</f>
        <v>2.1839999999999998E-2</v>
      </c>
      <c r="S339" s="291">
        <v>0</v>
      </c>
      <c r="T339" s="292">
        <f>S339*H339</f>
        <v>0</v>
      </c>
      <c r="AR339" s="93" t="s">
        <v>242</v>
      </c>
      <c r="AT339" s="93" t="s">
        <v>140</v>
      </c>
      <c r="AU339" s="93" t="s">
        <v>81</v>
      </c>
      <c r="AY339" s="93" t="s">
        <v>138</v>
      </c>
      <c r="BE339" s="293">
        <f>IF(N339="základní",J339,0)</f>
        <v>0</v>
      </c>
      <c r="BF339" s="293">
        <f>IF(N339="snížená",J339,0)</f>
        <v>0</v>
      </c>
      <c r="BG339" s="293">
        <f>IF(N339="zákl. přenesená",J339,0)</f>
        <v>0</v>
      </c>
      <c r="BH339" s="293">
        <f>IF(N339="sníž. přenesená",J339,0)</f>
        <v>0</v>
      </c>
      <c r="BI339" s="293">
        <f>IF(N339="nulová",J339,0)</f>
        <v>0</v>
      </c>
      <c r="BJ339" s="93" t="s">
        <v>79</v>
      </c>
      <c r="BK339" s="293">
        <f>ROUND(I339*H339,2)</f>
        <v>0</v>
      </c>
      <c r="BL339" s="93" t="s">
        <v>242</v>
      </c>
      <c r="BM339" s="93" t="s">
        <v>682</v>
      </c>
    </row>
    <row r="340" spans="2:65" s="114" customFormat="1">
      <c r="B340" s="109"/>
      <c r="D340" s="294" t="s">
        <v>147</v>
      </c>
      <c r="F340" s="295" t="s">
        <v>683</v>
      </c>
      <c r="L340" s="109"/>
      <c r="M340" s="296"/>
      <c r="N340" s="110"/>
      <c r="O340" s="110"/>
      <c r="P340" s="110"/>
      <c r="Q340" s="110"/>
      <c r="R340" s="110"/>
      <c r="S340" s="110"/>
      <c r="T340" s="143"/>
      <c r="AT340" s="93" t="s">
        <v>147</v>
      </c>
      <c r="AU340" s="93" t="s">
        <v>81</v>
      </c>
    </row>
    <row r="341" spans="2:65" s="114" customFormat="1" ht="25.5" customHeight="1">
      <c r="B341" s="109"/>
      <c r="C341" s="283" t="s">
        <v>684</v>
      </c>
      <c r="D341" s="283" t="s">
        <v>140</v>
      </c>
      <c r="E341" s="284" t="s">
        <v>685</v>
      </c>
      <c r="F341" s="285" t="s">
        <v>686</v>
      </c>
      <c r="G341" s="286" t="s">
        <v>231</v>
      </c>
      <c r="H341" s="287">
        <v>2</v>
      </c>
      <c r="I341" s="8"/>
      <c r="J341" s="288">
        <f>ROUND(I341*H341,2)</f>
        <v>0</v>
      </c>
      <c r="K341" s="285" t="s">
        <v>144</v>
      </c>
      <c r="L341" s="109"/>
      <c r="M341" s="289" t="s">
        <v>5</v>
      </c>
      <c r="N341" s="290" t="s">
        <v>42</v>
      </c>
      <c r="O341" s="110"/>
      <c r="P341" s="291">
        <f>O341*H341</f>
        <v>0</v>
      </c>
      <c r="Q341" s="291">
        <v>1.47E-3</v>
      </c>
      <c r="R341" s="291">
        <f>Q341*H341</f>
        <v>2.9399999999999999E-3</v>
      </c>
      <c r="S341" s="291">
        <v>0</v>
      </c>
      <c r="T341" s="292">
        <f>S341*H341</f>
        <v>0</v>
      </c>
      <c r="AR341" s="93" t="s">
        <v>242</v>
      </c>
      <c r="AT341" s="93" t="s">
        <v>140</v>
      </c>
      <c r="AU341" s="93" t="s">
        <v>81</v>
      </c>
      <c r="AY341" s="93" t="s">
        <v>138</v>
      </c>
      <c r="BE341" s="293">
        <f>IF(N341="základní",J341,0)</f>
        <v>0</v>
      </c>
      <c r="BF341" s="293">
        <f>IF(N341="snížená",J341,0)</f>
        <v>0</v>
      </c>
      <c r="BG341" s="293">
        <f>IF(N341="zákl. přenesená",J341,0)</f>
        <v>0</v>
      </c>
      <c r="BH341" s="293">
        <f>IF(N341="sníž. přenesená",J341,0)</f>
        <v>0</v>
      </c>
      <c r="BI341" s="293">
        <f>IF(N341="nulová",J341,0)</f>
        <v>0</v>
      </c>
      <c r="BJ341" s="93" t="s">
        <v>79</v>
      </c>
      <c r="BK341" s="293">
        <f>ROUND(I341*H341,2)</f>
        <v>0</v>
      </c>
      <c r="BL341" s="93" t="s">
        <v>242</v>
      </c>
      <c r="BM341" s="93" t="s">
        <v>687</v>
      </c>
    </row>
    <row r="342" spans="2:65" s="114" customFormat="1" ht="27">
      <c r="B342" s="109"/>
      <c r="D342" s="294" t="s">
        <v>147</v>
      </c>
      <c r="F342" s="295" t="s">
        <v>688</v>
      </c>
      <c r="L342" s="109"/>
      <c r="M342" s="296"/>
      <c r="N342" s="110"/>
      <c r="O342" s="110"/>
      <c r="P342" s="110"/>
      <c r="Q342" s="110"/>
      <c r="R342" s="110"/>
      <c r="S342" s="110"/>
      <c r="T342" s="143"/>
      <c r="AT342" s="93" t="s">
        <v>147</v>
      </c>
      <c r="AU342" s="93" t="s">
        <v>81</v>
      </c>
    </row>
    <row r="343" spans="2:65" s="114" customFormat="1" ht="16.5" customHeight="1">
      <c r="B343" s="109"/>
      <c r="C343" s="283" t="s">
        <v>689</v>
      </c>
      <c r="D343" s="283" t="s">
        <v>140</v>
      </c>
      <c r="E343" s="284" t="s">
        <v>690</v>
      </c>
      <c r="F343" s="285" t="s">
        <v>691</v>
      </c>
      <c r="G343" s="286" t="s">
        <v>231</v>
      </c>
      <c r="H343" s="287">
        <v>2</v>
      </c>
      <c r="I343" s="8"/>
      <c r="J343" s="288">
        <f>ROUND(I343*H343,2)</f>
        <v>0</v>
      </c>
      <c r="K343" s="285" t="s">
        <v>144</v>
      </c>
      <c r="L343" s="109"/>
      <c r="M343" s="289" t="s">
        <v>5</v>
      </c>
      <c r="N343" s="290" t="s">
        <v>42</v>
      </c>
      <c r="O343" s="110"/>
      <c r="P343" s="291">
        <f>O343*H343</f>
        <v>0</v>
      </c>
      <c r="Q343" s="291">
        <v>7.5000000000000002E-4</v>
      </c>
      <c r="R343" s="291">
        <f>Q343*H343</f>
        <v>1.5E-3</v>
      </c>
      <c r="S343" s="291">
        <v>0</v>
      </c>
      <c r="T343" s="292">
        <f>S343*H343</f>
        <v>0</v>
      </c>
      <c r="AR343" s="93" t="s">
        <v>242</v>
      </c>
      <c r="AT343" s="93" t="s">
        <v>140</v>
      </c>
      <c r="AU343" s="93" t="s">
        <v>81</v>
      </c>
      <c r="AY343" s="93" t="s">
        <v>138</v>
      </c>
      <c r="BE343" s="293">
        <f>IF(N343="základní",J343,0)</f>
        <v>0</v>
      </c>
      <c r="BF343" s="293">
        <f>IF(N343="snížená",J343,0)</f>
        <v>0</v>
      </c>
      <c r="BG343" s="293">
        <f>IF(N343="zákl. přenesená",J343,0)</f>
        <v>0</v>
      </c>
      <c r="BH343" s="293">
        <f>IF(N343="sníž. přenesená",J343,0)</f>
        <v>0</v>
      </c>
      <c r="BI343" s="293">
        <f>IF(N343="nulová",J343,0)</f>
        <v>0</v>
      </c>
      <c r="BJ343" s="93" t="s">
        <v>79</v>
      </c>
      <c r="BK343" s="293">
        <f>ROUND(I343*H343,2)</f>
        <v>0</v>
      </c>
      <c r="BL343" s="93" t="s">
        <v>242</v>
      </c>
      <c r="BM343" s="93" t="s">
        <v>692</v>
      </c>
    </row>
    <row r="344" spans="2:65" s="114" customFormat="1">
      <c r="B344" s="109"/>
      <c r="D344" s="294" t="s">
        <v>147</v>
      </c>
      <c r="F344" s="295" t="s">
        <v>693</v>
      </c>
      <c r="L344" s="109"/>
      <c r="M344" s="296"/>
      <c r="N344" s="110"/>
      <c r="O344" s="110"/>
      <c r="P344" s="110"/>
      <c r="Q344" s="110"/>
      <c r="R344" s="110"/>
      <c r="S344" s="110"/>
      <c r="T344" s="143"/>
      <c r="AT344" s="93" t="s">
        <v>147</v>
      </c>
      <c r="AU344" s="93" t="s">
        <v>81</v>
      </c>
    </row>
    <row r="345" spans="2:65" s="114" customFormat="1" ht="16.5" customHeight="1">
      <c r="B345" s="109"/>
      <c r="C345" s="283" t="s">
        <v>694</v>
      </c>
      <c r="D345" s="283" t="s">
        <v>140</v>
      </c>
      <c r="E345" s="284" t="s">
        <v>695</v>
      </c>
      <c r="F345" s="285" t="s">
        <v>696</v>
      </c>
      <c r="G345" s="286" t="s">
        <v>198</v>
      </c>
      <c r="H345" s="287">
        <v>0.32</v>
      </c>
      <c r="I345" s="8"/>
      <c r="J345" s="288">
        <f>ROUND(I345*H345,2)</f>
        <v>0</v>
      </c>
      <c r="K345" s="285" t="s">
        <v>144</v>
      </c>
      <c r="L345" s="109"/>
      <c r="M345" s="289" t="s">
        <v>5</v>
      </c>
      <c r="N345" s="290" t="s">
        <v>42</v>
      </c>
      <c r="O345" s="110"/>
      <c r="P345" s="291">
        <f>O345*H345</f>
        <v>0</v>
      </c>
      <c r="Q345" s="291">
        <v>0</v>
      </c>
      <c r="R345" s="291">
        <f>Q345*H345</f>
        <v>0</v>
      </c>
      <c r="S345" s="291">
        <v>0</v>
      </c>
      <c r="T345" s="292">
        <f>S345*H345</f>
        <v>0</v>
      </c>
      <c r="AR345" s="93" t="s">
        <v>242</v>
      </c>
      <c r="AT345" s="93" t="s">
        <v>140</v>
      </c>
      <c r="AU345" s="93" t="s">
        <v>81</v>
      </c>
      <c r="AY345" s="93" t="s">
        <v>138</v>
      </c>
      <c r="BE345" s="293">
        <f>IF(N345="základní",J345,0)</f>
        <v>0</v>
      </c>
      <c r="BF345" s="293">
        <f>IF(N345="snížená",J345,0)</f>
        <v>0</v>
      </c>
      <c r="BG345" s="293">
        <f>IF(N345="zákl. přenesená",J345,0)</f>
        <v>0</v>
      </c>
      <c r="BH345" s="293">
        <f>IF(N345="sníž. přenesená",J345,0)</f>
        <v>0</v>
      </c>
      <c r="BI345" s="293">
        <f>IF(N345="nulová",J345,0)</f>
        <v>0</v>
      </c>
      <c r="BJ345" s="93" t="s">
        <v>79</v>
      </c>
      <c r="BK345" s="293">
        <f>ROUND(I345*H345,2)</f>
        <v>0</v>
      </c>
      <c r="BL345" s="93" t="s">
        <v>242</v>
      </c>
      <c r="BM345" s="93" t="s">
        <v>697</v>
      </c>
    </row>
    <row r="346" spans="2:65" s="114" customFormat="1" ht="27">
      <c r="B346" s="109"/>
      <c r="D346" s="294" t="s">
        <v>147</v>
      </c>
      <c r="F346" s="295" t="s">
        <v>698</v>
      </c>
      <c r="L346" s="109"/>
      <c r="M346" s="296"/>
      <c r="N346" s="110"/>
      <c r="O346" s="110"/>
      <c r="P346" s="110"/>
      <c r="Q346" s="110"/>
      <c r="R346" s="110"/>
      <c r="S346" s="110"/>
      <c r="T346" s="143"/>
      <c r="AT346" s="93" t="s">
        <v>147</v>
      </c>
      <c r="AU346" s="93" t="s">
        <v>81</v>
      </c>
    </row>
    <row r="347" spans="2:65" s="114" customFormat="1" ht="16.5" customHeight="1">
      <c r="B347" s="109"/>
      <c r="C347" s="283" t="s">
        <v>699</v>
      </c>
      <c r="D347" s="283" t="s">
        <v>140</v>
      </c>
      <c r="E347" s="284" t="s">
        <v>700</v>
      </c>
      <c r="F347" s="285" t="s">
        <v>701</v>
      </c>
      <c r="G347" s="286" t="s">
        <v>198</v>
      </c>
      <c r="H347" s="287">
        <v>0.32</v>
      </c>
      <c r="I347" s="8"/>
      <c r="J347" s="288">
        <f>ROUND(I347*H347,2)</f>
        <v>0</v>
      </c>
      <c r="K347" s="285" t="s">
        <v>144</v>
      </c>
      <c r="L347" s="109"/>
      <c r="M347" s="289" t="s">
        <v>5</v>
      </c>
      <c r="N347" s="290" t="s">
        <v>42</v>
      </c>
      <c r="O347" s="110"/>
      <c r="P347" s="291">
        <f>O347*H347</f>
        <v>0</v>
      </c>
      <c r="Q347" s="291">
        <v>0</v>
      </c>
      <c r="R347" s="291">
        <f>Q347*H347</f>
        <v>0</v>
      </c>
      <c r="S347" s="291">
        <v>0</v>
      </c>
      <c r="T347" s="292">
        <f>S347*H347</f>
        <v>0</v>
      </c>
      <c r="AR347" s="93" t="s">
        <v>242</v>
      </c>
      <c r="AT347" s="93" t="s">
        <v>140</v>
      </c>
      <c r="AU347" s="93" t="s">
        <v>81</v>
      </c>
      <c r="AY347" s="93" t="s">
        <v>138</v>
      </c>
      <c r="BE347" s="293">
        <f>IF(N347="základní",J347,0)</f>
        <v>0</v>
      </c>
      <c r="BF347" s="293">
        <f>IF(N347="snížená",J347,0)</f>
        <v>0</v>
      </c>
      <c r="BG347" s="293">
        <f>IF(N347="zákl. přenesená",J347,0)</f>
        <v>0</v>
      </c>
      <c r="BH347" s="293">
        <f>IF(N347="sníž. přenesená",J347,0)</f>
        <v>0</v>
      </c>
      <c r="BI347" s="293">
        <f>IF(N347="nulová",J347,0)</f>
        <v>0</v>
      </c>
      <c r="BJ347" s="93" t="s">
        <v>79</v>
      </c>
      <c r="BK347" s="293">
        <f>ROUND(I347*H347,2)</f>
        <v>0</v>
      </c>
      <c r="BL347" s="93" t="s">
        <v>242</v>
      </c>
      <c r="BM347" s="93" t="s">
        <v>702</v>
      </c>
    </row>
    <row r="348" spans="2:65" s="114" customFormat="1" ht="27">
      <c r="B348" s="109"/>
      <c r="D348" s="294" t="s">
        <v>147</v>
      </c>
      <c r="F348" s="295" t="s">
        <v>703</v>
      </c>
      <c r="L348" s="109"/>
      <c r="M348" s="296"/>
      <c r="N348" s="110"/>
      <c r="O348" s="110"/>
      <c r="P348" s="110"/>
      <c r="Q348" s="110"/>
      <c r="R348" s="110"/>
      <c r="S348" s="110"/>
      <c r="T348" s="143"/>
      <c r="AT348" s="93" t="s">
        <v>147</v>
      </c>
      <c r="AU348" s="93" t="s">
        <v>81</v>
      </c>
    </row>
    <row r="349" spans="2:65" s="271" customFormat="1" ht="29.85" customHeight="1">
      <c r="B349" s="270"/>
      <c r="D349" s="272" t="s">
        <v>70</v>
      </c>
      <c r="E349" s="281" t="s">
        <v>704</v>
      </c>
      <c r="F349" s="281" t="s">
        <v>705</v>
      </c>
      <c r="J349" s="282">
        <f>BK349</f>
        <v>0</v>
      </c>
      <c r="L349" s="270"/>
      <c r="M349" s="275"/>
      <c r="N349" s="276"/>
      <c r="O349" s="276"/>
      <c r="P349" s="277">
        <f>SUM(P350:P391)</f>
        <v>0</v>
      </c>
      <c r="Q349" s="276"/>
      <c r="R349" s="277">
        <f>SUM(R350:R391)</f>
        <v>1.5832099999999998</v>
      </c>
      <c r="S349" s="276"/>
      <c r="T349" s="278">
        <f>SUM(T350:T391)</f>
        <v>0.27528999999999998</v>
      </c>
      <c r="AR349" s="272" t="s">
        <v>81</v>
      </c>
      <c r="AT349" s="279" t="s">
        <v>70</v>
      </c>
      <c r="AU349" s="279" t="s">
        <v>79</v>
      </c>
      <c r="AY349" s="272" t="s">
        <v>138</v>
      </c>
      <c r="BK349" s="280">
        <f>SUM(BK350:BK391)</f>
        <v>0</v>
      </c>
    </row>
    <row r="350" spans="2:65" s="114" customFormat="1" ht="16.5" customHeight="1">
      <c r="B350" s="109"/>
      <c r="C350" s="283" t="s">
        <v>706</v>
      </c>
      <c r="D350" s="283" t="s">
        <v>140</v>
      </c>
      <c r="E350" s="284" t="s">
        <v>707</v>
      </c>
      <c r="F350" s="285" t="s">
        <v>708</v>
      </c>
      <c r="G350" s="286" t="s">
        <v>231</v>
      </c>
      <c r="H350" s="287">
        <v>3</v>
      </c>
      <c r="I350" s="8"/>
      <c r="J350" s="288">
        <f>ROUND(I350*H350,2)</f>
        <v>0</v>
      </c>
      <c r="K350" s="285" t="s">
        <v>144</v>
      </c>
      <c r="L350" s="109"/>
      <c r="M350" s="289" t="s">
        <v>5</v>
      </c>
      <c r="N350" s="290" t="s">
        <v>42</v>
      </c>
      <c r="O350" s="110"/>
      <c r="P350" s="291">
        <f>O350*H350</f>
        <v>0</v>
      </c>
      <c r="Q350" s="291">
        <v>8.0000000000000007E-5</v>
      </c>
      <c r="R350" s="291">
        <f>Q350*H350</f>
        <v>2.4000000000000003E-4</v>
      </c>
      <c r="S350" s="291">
        <v>2.4930000000000001E-2</v>
      </c>
      <c r="T350" s="292">
        <f>S350*H350</f>
        <v>7.4789999999999995E-2</v>
      </c>
      <c r="AR350" s="93" t="s">
        <v>242</v>
      </c>
      <c r="AT350" s="93" t="s">
        <v>140</v>
      </c>
      <c r="AU350" s="93" t="s">
        <v>81</v>
      </c>
      <c r="AY350" s="93" t="s">
        <v>138</v>
      </c>
      <c r="BE350" s="293">
        <f>IF(N350="základní",J350,0)</f>
        <v>0</v>
      </c>
      <c r="BF350" s="293">
        <f>IF(N350="snížená",J350,0)</f>
        <v>0</v>
      </c>
      <c r="BG350" s="293">
        <f>IF(N350="zákl. přenesená",J350,0)</f>
        <v>0</v>
      </c>
      <c r="BH350" s="293">
        <f>IF(N350="sníž. přenesená",J350,0)</f>
        <v>0</v>
      </c>
      <c r="BI350" s="293">
        <f>IF(N350="nulová",J350,0)</f>
        <v>0</v>
      </c>
      <c r="BJ350" s="93" t="s">
        <v>79</v>
      </c>
      <c r="BK350" s="293">
        <f>ROUND(I350*H350,2)</f>
        <v>0</v>
      </c>
      <c r="BL350" s="93" t="s">
        <v>242</v>
      </c>
      <c r="BM350" s="93" t="s">
        <v>709</v>
      </c>
    </row>
    <row r="351" spans="2:65" s="114" customFormat="1">
      <c r="B351" s="109"/>
      <c r="D351" s="294" t="s">
        <v>147</v>
      </c>
      <c r="F351" s="295" t="s">
        <v>710</v>
      </c>
      <c r="L351" s="109"/>
      <c r="M351" s="296"/>
      <c r="N351" s="110"/>
      <c r="O351" s="110"/>
      <c r="P351" s="110"/>
      <c r="Q351" s="110"/>
      <c r="R351" s="110"/>
      <c r="S351" s="110"/>
      <c r="T351" s="143"/>
      <c r="AT351" s="93" t="s">
        <v>147</v>
      </c>
      <c r="AU351" s="93" t="s">
        <v>81</v>
      </c>
    </row>
    <row r="352" spans="2:65" s="114" customFormat="1" ht="16.5" customHeight="1">
      <c r="B352" s="109"/>
      <c r="C352" s="283" t="s">
        <v>711</v>
      </c>
      <c r="D352" s="283" t="s">
        <v>140</v>
      </c>
      <c r="E352" s="284" t="s">
        <v>712</v>
      </c>
      <c r="F352" s="285" t="s">
        <v>713</v>
      </c>
      <c r="G352" s="286" t="s">
        <v>231</v>
      </c>
      <c r="H352" s="287">
        <v>4</v>
      </c>
      <c r="I352" s="8"/>
      <c r="J352" s="288">
        <f>ROUND(I352*H352,2)</f>
        <v>0</v>
      </c>
      <c r="K352" s="285" t="s">
        <v>144</v>
      </c>
      <c r="L352" s="109"/>
      <c r="M352" s="289" t="s">
        <v>5</v>
      </c>
      <c r="N352" s="290" t="s">
        <v>42</v>
      </c>
      <c r="O352" s="110"/>
      <c r="P352" s="291">
        <f>O352*H352</f>
        <v>0</v>
      </c>
      <c r="Q352" s="291">
        <v>8.0000000000000007E-5</v>
      </c>
      <c r="R352" s="291">
        <f>Q352*H352</f>
        <v>3.2000000000000003E-4</v>
      </c>
      <c r="S352" s="291">
        <v>4.675E-2</v>
      </c>
      <c r="T352" s="292">
        <f>S352*H352</f>
        <v>0.187</v>
      </c>
      <c r="AR352" s="93" t="s">
        <v>242</v>
      </c>
      <c r="AT352" s="93" t="s">
        <v>140</v>
      </c>
      <c r="AU352" s="93" t="s">
        <v>81</v>
      </c>
      <c r="AY352" s="93" t="s">
        <v>138</v>
      </c>
      <c r="BE352" s="293">
        <f>IF(N352="základní",J352,0)</f>
        <v>0</v>
      </c>
      <c r="BF352" s="293">
        <f>IF(N352="snížená",J352,0)</f>
        <v>0</v>
      </c>
      <c r="BG352" s="293">
        <f>IF(N352="zákl. přenesená",J352,0)</f>
        <v>0</v>
      </c>
      <c r="BH352" s="293">
        <f>IF(N352="sníž. přenesená",J352,0)</f>
        <v>0</v>
      </c>
      <c r="BI352" s="293">
        <f>IF(N352="nulová",J352,0)</f>
        <v>0</v>
      </c>
      <c r="BJ352" s="93" t="s">
        <v>79</v>
      </c>
      <c r="BK352" s="293">
        <f>ROUND(I352*H352,2)</f>
        <v>0</v>
      </c>
      <c r="BL352" s="93" t="s">
        <v>242</v>
      </c>
      <c r="BM352" s="93" t="s">
        <v>714</v>
      </c>
    </row>
    <row r="353" spans="2:65" s="114" customFormat="1">
      <c r="B353" s="109"/>
      <c r="D353" s="294" t="s">
        <v>147</v>
      </c>
      <c r="F353" s="295" t="s">
        <v>715</v>
      </c>
      <c r="L353" s="109"/>
      <c r="M353" s="296"/>
      <c r="N353" s="110"/>
      <c r="O353" s="110"/>
      <c r="P353" s="110"/>
      <c r="Q353" s="110"/>
      <c r="R353" s="110"/>
      <c r="S353" s="110"/>
      <c r="T353" s="143"/>
      <c r="AT353" s="93" t="s">
        <v>147</v>
      </c>
      <c r="AU353" s="93" t="s">
        <v>81</v>
      </c>
    </row>
    <row r="354" spans="2:65" s="114" customFormat="1" ht="16.5" customHeight="1">
      <c r="B354" s="109"/>
      <c r="C354" s="283" t="s">
        <v>716</v>
      </c>
      <c r="D354" s="283" t="s">
        <v>140</v>
      </c>
      <c r="E354" s="284" t="s">
        <v>717</v>
      </c>
      <c r="F354" s="285" t="s">
        <v>718</v>
      </c>
      <c r="G354" s="286" t="s">
        <v>231</v>
      </c>
      <c r="H354" s="287">
        <v>3</v>
      </c>
      <c r="I354" s="8"/>
      <c r="J354" s="288">
        <f>ROUND(I354*H354,2)</f>
        <v>0</v>
      </c>
      <c r="K354" s="285" t="s">
        <v>144</v>
      </c>
      <c r="L354" s="109"/>
      <c r="M354" s="289" t="s">
        <v>5</v>
      </c>
      <c r="N354" s="290" t="s">
        <v>42</v>
      </c>
      <c r="O354" s="110"/>
      <c r="P354" s="291">
        <f>O354*H354</f>
        <v>0</v>
      </c>
      <c r="Q354" s="291">
        <v>0</v>
      </c>
      <c r="R354" s="291">
        <f>Q354*H354</f>
        <v>0</v>
      </c>
      <c r="S354" s="291">
        <v>0</v>
      </c>
      <c r="T354" s="292">
        <f>S354*H354</f>
        <v>0</v>
      </c>
      <c r="AR354" s="93" t="s">
        <v>242</v>
      </c>
      <c r="AT354" s="93" t="s">
        <v>140</v>
      </c>
      <c r="AU354" s="93" t="s">
        <v>81</v>
      </c>
      <c r="AY354" s="93" t="s">
        <v>138</v>
      </c>
      <c r="BE354" s="293">
        <f>IF(N354="základní",J354,0)</f>
        <v>0</v>
      </c>
      <c r="BF354" s="293">
        <f>IF(N354="snížená",J354,0)</f>
        <v>0</v>
      </c>
      <c r="BG354" s="293">
        <f>IF(N354="zákl. přenesená",J354,0)</f>
        <v>0</v>
      </c>
      <c r="BH354" s="293">
        <f>IF(N354="sníž. přenesená",J354,0)</f>
        <v>0</v>
      </c>
      <c r="BI354" s="293">
        <f>IF(N354="nulová",J354,0)</f>
        <v>0</v>
      </c>
      <c r="BJ354" s="93" t="s">
        <v>79</v>
      </c>
      <c r="BK354" s="293">
        <f>ROUND(I354*H354,2)</f>
        <v>0</v>
      </c>
      <c r="BL354" s="93" t="s">
        <v>242</v>
      </c>
      <c r="BM354" s="93" t="s">
        <v>719</v>
      </c>
    </row>
    <row r="355" spans="2:65" s="114" customFormat="1">
      <c r="B355" s="109"/>
      <c r="D355" s="294" t="s">
        <v>147</v>
      </c>
      <c r="F355" s="295" t="s">
        <v>720</v>
      </c>
      <c r="L355" s="109"/>
      <c r="M355" s="296"/>
      <c r="N355" s="110"/>
      <c r="O355" s="110"/>
      <c r="P355" s="110"/>
      <c r="Q355" s="110"/>
      <c r="R355" s="110"/>
      <c r="S355" s="110"/>
      <c r="T355" s="143"/>
      <c r="AT355" s="93" t="s">
        <v>147</v>
      </c>
      <c r="AU355" s="93" t="s">
        <v>81</v>
      </c>
    </row>
    <row r="356" spans="2:65" s="114" customFormat="1" ht="16.5" customHeight="1">
      <c r="B356" s="109"/>
      <c r="C356" s="283" t="s">
        <v>721</v>
      </c>
      <c r="D356" s="283" t="s">
        <v>140</v>
      </c>
      <c r="E356" s="284" t="s">
        <v>722</v>
      </c>
      <c r="F356" s="285" t="s">
        <v>723</v>
      </c>
      <c r="G356" s="286" t="s">
        <v>231</v>
      </c>
      <c r="H356" s="287">
        <v>4</v>
      </c>
      <c r="I356" s="8"/>
      <c r="J356" s="288">
        <f>ROUND(I356*H356,2)</f>
        <v>0</v>
      </c>
      <c r="K356" s="285" t="s">
        <v>144</v>
      </c>
      <c r="L356" s="109"/>
      <c r="M356" s="289" t="s">
        <v>5</v>
      </c>
      <c r="N356" s="290" t="s">
        <v>42</v>
      </c>
      <c r="O356" s="110"/>
      <c r="P356" s="291">
        <f>O356*H356</f>
        <v>0</v>
      </c>
      <c r="Q356" s="291">
        <v>0</v>
      </c>
      <c r="R356" s="291">
        <f>Q356*H356</f>
        <v>0</v>
      </c>
      <c r="S356" s="291">
        <v>0</v>
      </c>
      <c r="T356" s="292">
        <f>S356*H356</f>
        <v>0</v>
      </c>
      <c r="AR356" s="93" t="s">
        <v>242</v>
      </c>
      <c r="AT356" s="93" t="s">
        <v>140</v>
      </c>
      <c r="AU356" s="93" t="s">
        <v>81</v>
      </c>
      <c r="AY356" s="93" t="s">
        <v>138</v>
      </c>
      <c r="BE356" s="293">
        <f>IF(N356="základní",J356,0)</f>
        <v>0</v>
      </c>
      <c r="BF356" s="293">
        <f>IF(N356="snížená",J356,0)</f>
        <v>0</v>
      </c>
      <c r="BG356" s="293">
        <f>IF(N356="zákl. přenesená",J356,0)</f>
        <v>0</v>
      </c>
      <c r="BH356" s="293">
        <f>IF(N356="sníž. přenesená",J356,0)</f>
        <v>0</v>
      </c>
      <c r="BI356" s="293">
        <f>IF(N356="nulová",J356,0)</f>
        <v>0</v>
      </c>
      <c r="BJ356" s="93" t="s">
        <v>79</v>
      </c>
      <c r="BK356" s="293">
        <f>ROUND(I356*H356,2)</f>
        <v>0</v>
      </c>
      <c r="BL356" s="93" t="s">
        <v>242</v>
      </c>
      <c r="BM356" s="93" t="s">
        <v>724</v>
      </c>
    </row>
    <row r="357" spans="2:65" s="114" customFormat="1">
      <c r="B357" s="109"/>
      <c r="D357" s="294" t="s">
        <v>147</v>
      </c>
      <c r="F357" s="295" t="s">
        <v>725</v>
      </c>
      <c r="L357" s="109"/>
      <c r="M357" s="296"/>
      <c r="N357" s="110"/>
      <c r="O357" s="110"/>
      <c r="P357" s="110"/>
      <c r="Q357" s="110"/>
      <c r="R357" s="110"/>
      <c r="S357" s="110"/>
      <c r="T357" s="143"/>
      <c r="AT357" s="93" t="s">
        <v>147</v>
      </c>
      <c r="AU357" s="93" t="s">
        <v>81</v>
      </c>
    </row>
    <row r="358" spans="2:65" s="114" customFormat="1" ht="25.5" customHeight="1">
      <c r="B358" s="109"/>
      <c r="C358" s="283" t="s">
        <v>726</v>
      </c>
      <c r="D358" s="283" t="s">
        <v>140</v>
      </c>
      <c r="E358" s="284" t="s">
        <v>727</v>
      </c>
      <c r="F358" s="285" t="s">
        <v>728</v>
      </c>
      <c r="G358" s="286" t="s">
        <v>231</v>
      </c>
      <c r="H358" s="287">
        <v>1</v>
      </c>
      <c r="I358" s="8"/>
      <c r="J358" s="288">
        <f>ROUND(I358*H358,2)</f>
        <v>0</v>
      </c>
      <c r="K358" s="285" t="s">
        <v>144</v>
      </c>
      <c r="L358" s="109"/>
      <c r="M358" s="289" t="s">
        <v>5</v>
      </c>
      <c r="N358" s="290" t="s">
        <v>42</v>
      </c>
      <c r="O358" s="110"/>
      <c r="P358" s="291">
        <f>O358*H358</f>
        <v>0</v>
      </c>
      <c r="Q358" s="291">
        <v>1.4619999999999999E-2</v>
      </c>
      <c r="R358" s="291">
        <f>Q358*H358</f>
        <v>1.4619999999999999E-2</v>
      </c>
      <c r="S358" s="291">
        <v>0</v>
      </c>
      <c r="T358" s="292">
        <f>S358*H358</f>
        <v>0</v>
      </c>
      <c r="AR358" s="93" t="s">
        <v>242</v>
      </c>
      <c r="AT358" s="93" t="s">
        <v>140</v>
      </c>
      <c r="AU358" s="93" t="s">
        <v>81</v>
      </c>
      <c r="AY358" s="93" t="s">
        <v>138</v>
      </c>
      <c r="BE358" s="293">
        <f>IF(N358="základní",J358,0)</f>
        <v>0</v>
      </c>
      <c r="BF358" s="293">
        <f>IF(N358="snížená",J358,0)</f>
        <v>0</v>
      </c>
      <c r="BG358" s="293">
        <f>IF(N358="zákl. přenesená",J358,0)</f>
        <v>0</v>
      </c>
      <c r="BH358" s="293">
        <f>IF(N358="sníž. přenesená",J358,0)</f>
        <v>0</v>
      </c>
      <c r="BI358" s="293">
        <f>IF(N358="nulová",J358,0)</f>
        <v>0</v>
      </c>
      <c r="BJ358" s="93" t="s">
        <v>79</v>
      </c>
      <c r="BK358" s="293">
        <f>ROUND(I358*H358,2)</f>
        <v>0</v>
      </c>
      <c r="BL358" s="93" t="s">
        <v>242</v>
      </c>
      <c r="BM358" s="93" t="s">
        <v>729</v>
      </c>
    </row>
    <row r="359" spans="2:65" s="114" customFormat="1" ht="27">
      <c r="B359" s="109"/>
      <c r="D359" s="294" t="s">
        <v>147</v>
      </c>
      <c r="F359" s="295" t="s">
        <v>730</v>
      </c>
      <c r="L359" s="109"/>
      <c r="M359" s="296"/>
      <c r="N359" s="110"/>
      <c r="O359" s="110"/>
      <c r="P359" s="110"/>
      <c r="Q359" s="110"/>
      <c r="R359" s="110"/>
      <c r="S359" s="110"/>
      <c r="T359" s="143"/>
      <c r="AT359" s="93" t="s">
        <v>147</v>
      </c>
      <c r="AU359" s="93" t="s">
        <v>81</v>
      </c>
    </row>
    <row r="360" spans="2:65" s="114" customFormat="1" ht="25.5" customHeight="1">
      <c r="B360" s="109"/>
      <c r="C360" s="283" t="s">
        <v>731</v>
      </c>
      <c r="D360" s="283" t="s">
        <v>140</v>
      </c>
      <c r="E360" s="284" t="s">
        <v>732</v>
      </c>
      <c r="F360" s="285" t="s">
        <v>733</v>
      </c>
      <c r="G360" s="286" t="s">
        <v>231</v>
      </c>
      <c r="H360" s="287">
        <v>1</v>
      </c>
      <c r="I360" s="8"/>
      <c r="J360" s="288">
        <f>ROUND(I360*H360,2)</f>
        <v>0</v>
      </c>
      <c r="K360" s="285" t="s">
        <v>144</v>
      </c>
      <c r="L360" s="109"/>
      <c r="M360" s="289" t="s">
        <v>5</v>
      </c>
      <c r="N360" s="290" t="s">
        <v>42</v>
      </c>
      <c r="O360" s="110"/>
      <c r="P360" s="291">
        <f>O360*H360</f>
        <v>0</v>
      </c>
      <c r="Q360" s="291">
        <v>4.1320000000000003E-2</v>
      </c>
      <c r="R360" s="291">
        <f>Q360*H360</f>
        <v>4.1320000000000003E-2</v>
      </c>
      <c r="S360" s="291">
        <v>0</v>
      </c>
      <c r="T360" s="292">
        <f>S360*H360</f>
        <v>0</v>
      </c>
      <c r="AR360" s="93" t="s">
        <v>242</v>
      </c>
      <c r="AT360" s="93" t="s">
        <v>140</v>
      </c>
      <c r="AU360" s="93" t="s">
        <v>81</v>
      </c>
      <c r="AY360" s="93" t="s">
        <v>138</v>
      </c>
      <c r="BE360" s="293">
        <f>IF(N360="základní",J360,0)</f>
        <v>0</v>
      </c>
      <c r="BF360" s="293">
        <f>IF(N360="snížená",J360,0)</f>
        <v>0</v>
      </c>
      <c r="BG360" s="293">
        <f>IF(N360="zákl. přenesená",J360,0)</f>
        <v>0</v>
      </c>
      <c r="BH360" s="293">
        <f>IF(N360="sníž. přenesená",J360,0)</f>
        <v>0</v>
      </c>
      <c r="BI360" s="293">
        <f>IF(N360="nulová",J360,0)</f>
        <v>0</v>
      </c>
      <c r="BJ360" s="93" t="s">
        <v>79</v>
      </c>
      <c r="BK360" s="293">
        <f>ROUND(I360*H360,2)</f>
        <v>0</v>
      </c>
      <c r="BL360" s="93" t="s">
        <v>242</v>
      </c>
      <c r="BM360" s="93" t="s">
        <v>734</v>
      </c>
    </row>
    <row r="361" spans="2:65" s="114" customFormat="1" ht="27">
      <c r="B361" s="109"/>
      <c r="D361" s="294" t="s">
        <v>147</v>
      </c>
      <c r="F361" s="295" t="s">
        <v>735</v>
      </c>
      <c r="L361" s="109"/>
      <c r="M361" s="296"/>
      <c r="N361" s="110"/>
      <c r="O361" s="110"/>
      <c r="P361" s="110"/>
      <c r="Q361" s="110"/>
      <c r="R361" s="110"/>
      <c r="S361" s="110"/>
      <c r="T361" s="143"/>
      <c r="AT361" s="93" t="s">
        <v>147</v>
      </c>
      <c r="AU361" s="93" t="s">
        <v>81</v>
      </c>
    </row>
    <row r="362" spans="2:65" s="114" customFormat="1" ht="25.5" customHeight="1">
      <c r="B362" s="109"/>
      <c r="C362" s="283" t="s">
        <v>736</v>
      </c>
      <c r="D362" s="283" t="s">
        <v>140</v>
      </c>
      <c r="E362" s="284" t="s">
        <v>737</v>
      </c>
      <c r="F362" s="285" t="s">
        <v>738</v>
      </c>
      <c r="G362" s="286" t="s">
        <v>231</v>
      </c>
      <c r="H362" s="287">
        <v>1</v>
      </c>
      <c r="I362" s="8"/>
      <c r="J362" s="288">
        <f>ROUND(I362*H362,2)</f>
        <v>0</v>
      </c>
      <c r="K362" s="285" t="s">
        <v>144</v>
      </c>
      <c r="L362" s="109"/>
      <c r="M362" s="289" t="s">
        <v>5</v>
      </c>
      <c r="N362" s="290" t="s">
        <v>42</v>
      </c>
      <c r="O362" s="110"/>
      <c r="P362" s="291">
        <f>O362*H362</f>
        <v>0</v>
      </c>
      <c r="Q362" s="291">
        <v>4.7840000000000001E-2</v>
      </c>
      <c r="R362" s="291">
        <f>Q362*H362</f>
        <v>4.7840000000000001E-2</v>
      </c>
      <c r="S362" s="291">
        <v>0</v>
      </c>
      <c r="T362" s="292">
        <f>S362*H362</f>
        <v>0</v>
      </c>
      <c r="AR362" s="93" t="s">
        <v>242</v>
      </c>
      <c r="AT362" s="93" t="s">
        <v>140</v>
      </c>
      <c r="AU362" s="93" t="s">
        <v>81</v>
      </c>
      <c r="AY362" s="93" t="s">
        <v>138</v>
      </c>
      <c r="BE362" s="293">
        <f>IF(N362="základní",J362,0)</f>
        <v>0</v>
      </c>
      <c r="BF362" s="293">
        <f>IF(N362="snížená",J362,0)</f>
        <v>0</v>
      </c>
      <c r="BG362" s="293">
        <f>IF(N362="zákl. přenesená",J362,0)</f>
        <v>0</v>
      </c>
      <c r="BH362" s="293">
        <f>IF(N362="sníž. přenesená",J362,0)</f>
        <v>0</v>
      </c>
      <c r="BI362" s="293">
        <f>IF(N362="nulová",J362,0)</f>
        <v>0</v>
      </c>
      <c r="BJ362" s="93" t="s">
        <v>79</v>
      </c>
      <c r="BK362" s="293">
        <f>ROUND(I362*H362,2)</f>
        <v>0</v>
      </c>
      <c r="BL362" s="93" t="s">
        <v>242</v>
      </c>
      <c r="BM362" s="93" t="s">
        <v>739</v>
      </c>
    </row>
    <row r="363" spans="2:65" s="114" customFormat="1" ht="27">
      <c r="B363" s="109"/>
      <c r="D363" s="294" t="s">
        <v>147</v>
      </c>
      <c r="F363" s="295" t="s">
        <v>740</v>
      </c>
      <c r="L363" s="109"/>
      <c r="M363" s="296"/>
      <c r="N363" s="110"/>
      <c r="O363" s="110"/>
      <c r="P363" s="110"/>
      <c r="Q363" s="110"/>
      <c r="R363" s="110"/>
      <c r="S363" s="110"/>
      <c r="T363" s="143"/>
      <c r="AT363" s="93" t="s">
        <v>147</v>
      </c>
      <c r="AU363" s="93" t="s">
        <v>81</v>
      </c>
    </row>
    <row r="364" spans="2:65" s="114" customFormat="1" ht="25.5" customHeight="1">
      <c r="B364" s="109"/>
      <c r="C364" s="283" t="s">
        <v>741</v>
      </c>
      <c r="D364" s="283" t="s">
        <v>140</v>
      </c>
      <c r="E364" s="284" t="s">
        <v>742</v>
      </c>
      <c r="F364" s="285" t="s">
        <v>743</v>
      </c>
      <c r="G364" s="286" t="s">
        <v>231</v>
      </c>
      <c r="H364" s="287">
        <v>1</v>
      </c>
      <c r="I364" s="8"/>
      <c r="J364" s="288">
        <f>ROUND(I364*H364,2)</f>
        <v>0</v>
      </c>
      <c r="K364" s="285" t="s">
        <v>144</v>
      </c>
      <c r="L364" s="109"/>
      <c r="M364" s="289" t="s">
        <v>5</v>
      </c>
      <c r="N364" s="290" t="s">
        <v>42</v>
      </c>
      <c r="O364" s="110"/>
      <c r="P364" s="291">
        <f>O364*H364</f>
        <v>0</v>
      </c>
      <c r="Q364" s="291">
        <v>8.0000000000000007E-5</v>
      </c>
      <c r="R364" s="291">
        <f>Q364*H364</f>
        <v>8.0000000000000007E-5</v>
      </c>
      <c r="S364" s="291">
        <v>1.35E-2</v>
      </c>
      <c r="T364" s="292">
        <f>S364*H364</f>
        <v>1.35E-2</v>
      </c>
      <c r="AR364" s="93" t="s">
        <v>242</v>
      </c>
      <c r="AT364" s="93" t="s">
        <v>140</v>
      </c>
      <c r="AU364" s="93" t="s">
        <v>81</v>
      </c>
      <c r="AY364" s="93" t="s">
        <v>138</v>
      </c>
      <c r="BE364" s="293">
        <f>IF(N364="základní",J364,0)</f>
        <v>0</v>
      </c>
      <c r="BF364" s="293">
        <f>IF(N364="snížená",J364,0)</f>
        <v>0</v>
      </c>
      <c r="BG364" s="293">
        <f>IF(N364="zákl. přenesená",J364,0)</f>
        <v>0</v>
      </c>
      <c r="BH364" s="293">
        <f>IF(N364="sníž. přenesená",J364,0)</f>
        <v>0</v>
      </c>
      <c r="BI364" s="293">
        <f>IF(N364="nulová",J364,0)</f>
        <v>0</v>
      </c>
      <c r="BJ364" s="93" t="s">
        <v>79</v>
      </c>
      <c r="BK364" s="293">
        <f>ROUND(I364*H364,2)</f>
        <v>0</v>
      </c>
      <c r="BL364" s="93" t="s">
        <v>242</v>
      </c>
      <c r="BM364" s="93" t="s">
        <v>744</v>
      </c>
    </row>
    <row r="365" spans="2:65" s="114" customFormat="1">
      <c r="B365" s="109"/>
      <c r="D365" s="294" t="s">
        <v>147</v>
      </c>
      <c r="F365" s="295" t="s">
        <v>745</v>
      </c>
      <c r="L365" s="109"/>
      <c r="M365" s="296"/>
      <c r="N365" s="110"/>
      <c r="O365" s="110"/>
      <c r="P365" s="110"/>
      <c r="Q365" s="110"/>
      <c r="R365" s="110"/>
      <c r="S365" s="110"/>
      <c r="T365" s="143"/>
      <c r="AT365" s="93" t="s">
        <v>147</v>
      </c>
      <c r="AU365" s="93" t="s">
        <v>81</v>
      </c>
    </row>
    <row r="366" spans="2:65" s="114" customFormat="1" ht="16.5" customHeight="1">
      <c r="B366" s="109"/>
      <c r="C366" s="283" t="s">
        <v>746</v>
      </c>
      <c r="D366" s="283" t="s">
        <v>140</v>
      </c>
      <c r="E366" s="284" t="s">
        <v>747</v>
      </c>
      <c r="F366" s="285" t="s">
        <v>748</v>
      </c>
      <c r="G366" s="286" t="s">
        <v>231</v>
      </c>
      <c r="H366" s="287">
        <v>1</v>
      </c>
      <c r="I366" s="8"/>
      <c r="J366" s="288">
        <f>ROUND(I366*H366,2)</f>
        <v>0</v>
      </c>
      <c r="K366" s="285" t="s">
        <v>144</v>
      </c>
      <c r="L366" s="109"/>
      <c r="M366" s="289" t="s">
        <v>5</v>
      </c>
      <c r="N366" s="290" t="s">
        <v>42</v>
      </c>
      <c r="O366" s="110"/>
      <c r="P366" s="291">
        <f>O366*H366</f>
        <v>0</v>
      </c>
      <c r="Q366" s="291">
        <v>0</v>
      </c>
      <c r="R366" s="291">
        <f>Q366*H366</f>
        <v>0</v>
      </c>
      <c r="S366" s="291">
        <v>0</v>
      </c>
      <c r="T366" s="292">
        <f>S366*H366</f>
        <v>0</v>
      </c>
      <c r="AR366" s="93" t="s">
        <v>242</v>
      </c>
      <c r="AT366" s="93" t="s">
        <v>140</v>
      </c>
      <c r="AU366" s="93" t="s">
        <v>81</v>
      </c>
      <c r="AY366" s="93" t="s">
        <v>138</v>
      </c>
      <c r="BE366" s="293">
        <f>IF(N366="základní",J366,0)</f>
        <v>0</v>
      </c>
      <c r="BF366" s="293">
        <f>IF(N366="snížená",J366,0)</f>
        <v>0</v>
      </c>
      <c r="BG366" s="293">
        <f>IF(N366="zákl. přenesená",J366,0)</f>
        <v>0</v>
      </c>
      <c r="BH366" s="293">
        <f>IF(N366="sníž. přenesená",J366,0)</f>
        <v>0</v>
      </c>
      <c r="BI366" s="293">
        <f>IF(N366="nulová",J366,0)</f>
        <v>0</v>
      </c>
      <c r="BJ366" s="93" t="s">
        <v>79</v>
      </c>
      <c r="BK366" s="293">
        <f>ROUND(I366*H366,2)</f>
        <v>0</v>
      </c>
      <c r="BL366" s="93" t="s">
        <v>242</v>
      </c>
      <c r="BM366" s="93" t="s">
        <v>749</v>
      </c>
    </row>
    <row r="367" spans="2:65" s="114" customFormat="1">
      <c r="B367" s="109"/>
      <c r="D367" s="294" t="s">
        <v>147</v>
      </c>
      <c r="F367" s="295" t="s">
        <v>750</v>
      </c>
      <c r="L367" s="109"/>
      <c r="M367" s="296"/>
      <c r="N367" s="110"/>
      <c r="O367" s="110"/>
      <c r="P367" s="110"/>
      <c r="Q367" s="110"/>
      <c r="R367" s="110"/>
      <c r="S367" s="110"/>
      <c r="T367" s="143"/>
      <c r="AT367" s="93" t="s">
        <v>147</v>
      </c>
      <c r="AU367" s="93" t="s">
        <v>81</v>
      </c>
    </row>
    <row r="368" spans="2:65" s="114" customFormat="1" ht="16.5" customHeight="1">
      <c r="B368" s="109"/>
      <c r="C368" s="283" t="s">
        <v>751</v>
      </c>
      <c r="D368" s="283" t="s">
        <v>140</v>
      </c>
      <c r="E368" s="284" t="s">
        <v>752</v>
      </c>
      <c r="F368" s="285" t="s">
        <v>753</v>
      </c>
      <c r="G368" s="286" t="s">
        <v>231</v>
      </c>
      <c r="H368" s="287">
        <v>1</v>
      </c>
      <c r="I368" s="8"/>
      <c r="J368" s="288">
        <f>ROUND(I368*H368,2)</f>
        <v>0</v>
      </c>
      <c r="K368" s="285" t="s">
        <v>5</v>
      </c>
      <c r="L368" s="109"/>
      <c r="M368" s="289" t="s">
        <v>5</v>
      </c>
      <c r="N368" s="290" t="s">
        <v>42</v>
      </c>
      <c r="O368" s="110"/>
      <c r="P368" s="291">
        <f>O368*H368</f>
        <v>0</v>
      </c>
      <c r="Q368" s="291">
        <v>1.7299999999999999E-2</v>
      </c>
      <c r="R368" s="291">
        <f>Q368*H368</f>
        <v>1.7299999999999999E-2</v>
      </c>
      <c r="S368" s="291">
        <v>0</v>
      </c>
      <c r="T368" s="292">
        <f>S368*H368</f>
        <v>0</v>
      </c>
      <c r="AR368" s="93" t="s">
        <v>242</v>
      </c>
      <c r="AT368" s="93" t="s">
        <v>140</v>
      </c>
      <c r="AU368" s="93" t="s">
        <v>81</v>
      </c>
      <c r="AY368" s="93" t="s">
        <v>138</v>
      </c>
      <c r="BE368" s="293">
        <f>IF(N368="základní",J368,0)</f>
        <v>0</v>
      </c>
      <c r="BF368" s="293">
        <f>IF(N368="snížená",J368,0)</f>
        <v>0</v>
      </c>
      <c r="BG368" s="293">
        <f>IF(N368="zákl. přenesená",J368,0)</f>
        <v>0</v>
      </c>
      <c r="BH368" s="293">
        <f>IF(N368="sníž. přenesená",J368,0)</f>
        <v>0</v>
      </c>
      <c r="BI368" s="293">
        <f>IF(N368="nulová",J368,0)</f>
        <v>0</v>
      </c>
      <c r="BJ368" s="93" t="s">
        <v>79</v>
      </c>
      <c r="BK368" s="293">
        <f>ROUND(I368*H368,2)</f>
        <v>0</v>
      </c>
      <c r="BL368" s="93" t="s">
        <v>242</v>
      </c>
      <c r="BM368" s="93" t="s">
        <v>754</v>
      </c>
    </row>
    <row r="369" spans="2:65" s="114" customFormat="1">
      <c r="B369" s="109"/>
      <c r="D369" s="294" t="s">
        <v>147</v>
      </c>
      <c r="F369" s="295" t="s">
        <v>755</v>
      </c>
      <c r="L369" s="109"/>
      <c r="M369" s="296"/>
      <c r="N369" s="110"/>
      <c r="O369" s="110"/>
      <c r="P369" s="110"/>
      <c r="Q369" s="110"/>
      <c r="R369" s="110"/>
      <c r="S369" s="110"/>
      <c r="T369" s="143"/>
      <c r="AT369" s="93" t="s">
        <v>147</v>
      </c>
      <c r="AU369" s="93" t="s">
        <v>81</v>
      </c>
    </row>
    <row r="370" spans="2:65" s="114" customFormat="1" ht="16.5" customHeight="1">
      <c r="B370" s="109"/>
      <c r="C370" s="283" t="s">
        <v>756</v>
      </c>
      <c r="D370" s="283" t="s">
        <v>140</v>
      </c>
      <c r="E370" s="284" t="s">
        <v>757</v>
      </c>
      <c r="F370" s="285" t="s">
        <v>758</v>
      </c>
      <c r="G370" s="286" t="s">
        <v>231</v>
      </c>
      <c r="H370" s="287">
        <v>8</v>
      </c>
      <c r="I370" s="8"/>
      <c r="J370" s="288">
        <f>ROUND(I370*H370,2)</f>
        <v>0</v>
      </c>
      <c r="K370" s="285" t="s">
        <v>144</v>
      </c>
      <c r="L370" s="109"/>
      <c r="M370" s="289" t="s">
        <v>5</v>
      </c>
      <c r="N370" s="290" t="s">
        <v>42</v>
      </c>
      <c r="O370" s="110"/>
      <c r="P370" s="291">
        <f>O370*H370</f>
        <v>0</v>
      </c>
      <c r="Q370" s="291">
        <v>0</v>
      </c>
      <c r="R370" s="291">
        <f>Q370*H370</f>
        <v>0</v>
      </c>
      <c r="S370" s="291">
        <v>0</v>
      </c>
      <c r="T370" s="292">
        <f>S370*H370</f>
        <v>0</v>
      </c>
      <c r="AR370" s="93" t="s">
        <v>242</v>
      </c>
      <c r="AT370" s="93" t="s">
        <v>140</v>
      </c>
      <c r="AU370" s="93" t="s">
        <v>81</v>
      </c>
      <c r="AY370" s="93" t="s">
        <v>138</v>
      </c>
      <c r="BE370" s="293">
        <f>IF(N370="základní",J370,0)</f>
        <v>0</v>
      </c>
      <c r="BF370" s="293">
        <f>IF(N370="snížená",J370,0)</f>
        <v>0</v>
      </c>
      <c r="BG370" s="293">
        <f>IF(N370="zákl. přenesená",J370,0)</f>
        <v>0</v>
      </c>
      <c r="BH370" s="293">
        <f>IF(N370="sníž. přenesená",J370,0)</f>
        <v>0</v>
      </c>
      <c r="BI370" s="293">
        <f>IF(N370="nulová",J370,0)</f>
        <v>0</v>
      </c>
      <c r="BJ370" s="93" t="s">
        <v>79</v>
      </c>
      <c r="BK370" s="293">
        <f>ROUND(I370*H370,2)</f>
        <v>0</v>
      </c>
      <c r="BL370" s="93" t="s">
        <v>242</v>
      </c>
      <c r="BM370" s="93" t="s">
        <v>759</v>
      </c>
    </row>
    <row r="371" spans="2:65" s="114" customFormat="1">
      <c r="B371" s="109"/>
      <c r="D371" s="294" t="s">
        <v>147</v>
      </c>
      <c r="F371" s="295" t="s">
        <v>758</v>
      </c>
      <c r="L371" s="109"/>
      <c r="M371" s="296"/>
      <c r="N371" s="110"/>
      <c r="O371" s="110"/>
      <c r="P371" s="110"/>
      <c r="Q371" s="110"/>
      <c r="R371" s="110"/>
      <c r="S371" s="110"/>
      <c r="T371" s="143"/>
      <c r="AT371" s="93" t="s">
        <v>147</v>
      </c>
      <c r="AU371" s="93" t="s">
        <v>81</v>
      </c>
    </row>
    <row r="372" spans="2:65" s="114" customFormat="1" ht="25.5" customHeight="1">
      <c r="B372" s="109"/>
      <c r="C372" s="283" t="s">
        <v>760</v>
      </c>
      <c r="D372" s="283" t="s">
        <v>140</v>
      </c>
      <c r="E372" s="284" t="s">
        <v>761</v>
      </c>
      <c r="F372" s="285" t="s">
        <v>762</v>
      </c>
      <c r="G372" s="286" t="s">
        <v>245</v>
      </c>
      <c r="H372" s="287">
        <v>2520</v>
      </c>
      <c r="I372" s="8"/>
      <c r="J372" s="288">
        <f>ROUND(I372*H372,2)</f>
        <v>0</v>
      </c>
      <c r="K372" s="285" t="s">
        <v>5</v>
      </c>
      <c r="L372" s="109"/>
      <c r="M372" s="289" t="s">
        <v>5</v>
      </c>
      <c r="N372" s="290" t="s">
        <v>42</v>
      </c>
      <c r="O372" s="110"/>
      <c r="P372" s="291">
        <f>O372*H372</f>
        <v>0</v>
      </c>
      <c r="Q372" s="291">
        <v>1.1E-4</v>
      </c>
      <c r="R372" s="291">
        <f>Q372*H372</f>
        <v>0.2772</v>
      </c>
      <c r="S372" s="291">
        <v>0</v>
      </c>
      <c r="T372" s="292">
        <f>S372*H372</f>
        <v>0</v>
      </c>
      <c r="AR372" s="93" t="s">
        <v>242</v>
      </c>
      <c r="AT372" s="93" t="s">
        <v>140</v>
      </c>
      <c r="AU372" s="93" t="s">
        <v>81</v>
      </c>
      <c r="AY372" s="93" t="s">
        <v>138</v>
      </c>
      <c r="BE372" s="293">
        <f>IF(N372="základní",J372,0)</f>
        <v>0</v>
      </c>
      <c r="BF372" s="293">
        <f>IF(N372="snížená",J372,0)</f>
        <v>0</v>
      </c>
      <c r="BG372" s="293">
        <f>IF(N372="zákl. přenesená",J372,0)</f>
        <v>0</v>
      </c>
      <c r="BH372" s="293">
        <f>IF(N372="sníž. přenesená",J372,0)</f>
        <v>0</v>
      </c>
      <c r="BI372" s="293">
        <f>IF(N372="nulová",J372,0)</f>
        <v>0</v>
      </c>
      <c r="BJ372" s="93" t="s">
        <v>79</v>
      </c>
      <c r="BK372" s="293">
        <f>ROUND(I372*H372,2)</f>
        <v>0</v>
      </c>
      <c r="BL372" s="93" t="s">
        <v>242</v>
      </c>
      <c r="BM372" s="93" t="s">
        <v>763</v>
      </c>
    </row>
    <row r="373" spans="2:65" s="114" customFormat="1" ht="40.5">
      <c r="B373" s="109"/>
      <c r="D373" s="294" t="s">
        <v>147</v>
      </c>
      <c r="F373" s="295" t="s">
        <v>764</v>
      </c>
      <c r="L373" s="109"/>
      <c r="M373" s="296"/>
      <c r="N373" s="110"/>
      <c r="O373" s="110"/>
      <c r="P373" s="110"/>
      <c r="Q373" s="110"/>
      <c r="R373" s="110"/>
      <c r="S373" s="110"/>
      <c r="T373" s="143"/>
      <c r="AT373" s="93" t="s">
        <v>147</v>
      </c>
      <c r="AU373" s="93" t="s">
        <v>81</v>
      </c>
    </row>
    <row r="374" spans="2:65" s="114" customFormat="1" ht="25.5" customHeight="1">
      <c r="B374" s="109"/>
      <c r="C374" s="283" t="s">
        <v>765</v>
      </c>
      <c r="D374" s="283" t="s">
        <v>140</v>
      </c>
      <c r="E374" s="284" t="s">
        <v>766</v>
      </c>
      <c r="F374" s="285" t="s">
        <v>767</v>
      </c>
      <c r="G374" s="286" t="s">
        <v>768</v>
      </c>
      <c r="H374" s="287">
        <v>543</v>
      </c>
      <c r="I374" s="8"/>
      <c r="J374" s="288">
        <f>ROUND(I374*H374,2)</f>
        <v>0</v>
      </c>
      <c r="K374" s="285" t="s">
        <v>5</v>
      </c>
      <c r="L374" s="109"/>
      <c r="M374" s="289" t="s">
        <v>5</v>
      </c>
      <c r="N374" s="290" t="s">
        <v>42</v>
      </c>
      <c r="O374" s="110"/>
      <c r="P374" s="291">
        <f>O374*H374</f>
        <v>0</v>
      </c>
      <c r="Q374" s="291">
        <v>1.74E-3</v>
      </c>
      <c r="R374" s="291">
        <f>Q374*H374</f>
        <v>0.94481999999999999</v>
      </c>
      <c r="S374" s="291">
        <v>0</v>
      </c>
      <c r="T374" s="292">
        <f>S374*H374</f>
        <v>0</v>
      </c>
      <c r="AR374" s="93" t="s">
        <v>242</v>
      </c>
      <c r="AT374" s="93" t="s">
        <v>140</v>
      </c>
      <c r="AU374" s="93" t="s">
        <v>81</v>
      </c>
      <c r="AY374" s="93" t="s">
        <v>138</v>
      </c>
      <c r="BE374" s="293">
        <f>IF(N374="základní",J374,0)</f>
        <v>0</v>
      </c>
      <c r="BF374" s="293">
        <f>IF(N374="snížená",J374,0)</f>
        <v>0</v>
      </c>
      <c r="BG374" s="293">
        <f>IF(N374="zákl. přenesená",J374,0)</f>
        <v>0</v>
      </c>
      <c r="BH374" s="293">
        <f>IF(N374="sníž. přenesená",J374,0)</f>
        <v>0</v>
      </c>
      <c r="BI374" s="293">
        <f>IF(N374="nulová",J374,0)</f>
        <v>0</v>
      </c>
      <c r="BJ374" s="93" t="s">
        <v>79</v>
      </c>
      <c r="BK374" s="293">
        <f>ROUND(I374*H374,2)</f>
        <v>0</v>
      </c>
      <c r="BL374" s="93" t="s">
        <v>242</v>
      </c>
      <c r="BM374" s="93" t="s">
        <v>769</v>
      </c>
    </row>
    <row r="375" spans="2:65" s="114" customFormat="1" ht="40.5">
      <c r="B375" s="109"/>
      <c r="D375" s="294" t="s">
        <v>147</v>
      </c>
      <c r="F375" s="295" t="s">
        <v>770</v>
      </c>
      <c r="L375" s="109"/>
      <c r="M375" s="296"/>
      <c r="N375" s="110"/>
      <c r="O375" s="110"/>
      <c r="P375" s="110"/>
      <c r="Q375" s="110"/>
      <c r="R375" s="110"/>
      <c r="S375" s="110"/>
      <c r="T375" s="143"/>
      <c r="AT375" s="93" t="s">
        <v>147</v>
      </c>
      <c r="AU375" s="93" t="s">
        <v>81</v>
      </c>
    </row>
    <row r="376" spans="2:65" s="114" customFormat="1" ht="16.5" customHeight="1">
      <c r="B376" s="109"/>
      <c r="C376" s="283" t="s">
        <v>771</v>
      </c>
      <c r="D376" s="283" t="s">
        <v>140</v>
      </c>
      <c r="E376" s="284" t="s">
        <v>772</v>
      </c>
      <c r="F376" s="285" t="s">
        <v>773</v>
      </c>
      <c r="G376" s="286" t="s">
        <v>231</v>
      </c>
      <c r="H376" s="287">
        <v>1</v>
      </c>
      <c r="I376" s="8"/>
      <c r="J376" s="288">
        <f>ROUND(I376*H376,2)</f>
        <v>0</v>
      </c>
      <c r="K376" s="285" t="s">
        <v>5</v>
      </c>
      <c r="L376" s="109"/>
      <c r="M376" s="289" t="s">
        <v>5</v>
      </c>
      <c r="N376" s="290" t="s">
        <v>42</v>
      </c>
      <c r="O376" s="110"/>
      <c r="P376" s="291">
        <f>O376*H376</f>
        <v>0</v>
      </c>
      <c r="Q376" s="291">
        <v>4.8999999999999998E-3</v>
      </c>
      <c r="R376" s="291">
        <f>Q376*H376</f>
        <v>4.8999999999999998E-3</v>
      </c>
      <c r="S376" s="291">
        <v>0</v>
      </c>
      <c r="T376" s="292">
        <f>S376*H376</f>
        <v>0</v>
      </c>
      <c r="AR376" s="93" t="s">
        <v>242</v>
      </c>
      <c r="AT376" s="93" t="s">
        <v>140</v>
      </c>
      <c r="AU376" s="93" t="s">
        <v>81</v>
      </c>
      <c r="AY376" s="93" t="s">
        <v>138</v>
      </c>
      <c r="BE376" s="293">
        <f>IF(N376="základní",J376,0)</f>
        <v>0</v>
      </c>
      <c r="BF376" s="293">
        <f>IF(N376="snížená",J376,0)</f>
        <v>0</v>
      </c>
      <c r="BG376" s="293">
        <f>IF(N376="zákl. přenesená",J376,0)</f>
        <v>0</v>
      </c>
      <c r="BH376" s="293">
        <f>IF(N376="sníž. přenesená",J376,0)</f>
        <v>0</v>
      </c>
      <c r="BI376" s="293">
        <f>IF(N376="nulová",J376,0)</f>
        <v>0</v>
      </c>
      <c r="BJ376" s="93" t="s">
        <v>79</v>
      </c>
      <c r="BK376" s="293">
        <f>ROUND(I376*H376,2)</f>
        <v>0</v>
      </c>
      <c r="BL376" s="93" t="s">
        <v>242</v>
      </c>
      <c r="BM376" s="93" t="s">
        <v>774</v>
      </c>
    </row>
    <row r="377" spans="2:65" s="114" customFormat="1" ht="94.5">
      <c r="B377" s="109"/>
      <c r="D377" s="294" t="s">
        <v>147</v>
      </c>
      <c r="F377" s="295" t="s">
        <v>775</v>
      </c>
      <c r="L377" s="109"/>
      <c r="M377" s="296"/>
      <c r="N377" s="110"/>
      <c r="O377" s="110"/>
      <c r="P377" s="110"/>
      <c r="Q377" s="110"/>
      <c r="R377" s="110"/>
      <c r="S377" s="110"/>
      <c r="T377" s="143"/>
      <c r="AT377" s="93" t="s">
        <v>147</v>
      </c>
      <c r="AU377" s="93" t="s">
        <v>81</v>
      </c>
    </row>
    <row r="378" spans="2:65" s="114" customFormat="1" ht="16.5" customHeight="1">
      <c r="B378" s="109"/>
      <c r="C378" s="283" t="s">
        <v>776</v>
      </c>
      <c r="D378" s="283" t="s">
        <v>140</v>
      </c>
      <c r="E378" s="284" t="s">
        <v>777</v>
      </c>
      <c r="F378" s="285" t="s">
        <v>778</v>
      </c>
      <c r="G378" s="286" t="s">
        <v>231</v>
      </c>
      <c r="H378" s="287">
        <v>2</v>
      </c>
      <c r="I378" s="8"/>
      <c r="J378" s="288">
        <f>ROUND(I378*H378,2)</f>
        <v>0</v>
      </c>
      <c r="K378" s="285" t="s">
        <v>144</v>
      </c>
      <c r="L378" s="109"/>
      <c r="M378" s="289" t="s">
        <v>5</v>
      </c>
      <c r="N378" s="290" t="s">
        <v>42</v>
      </c>
      <c r="O378" s="110"/>
      <c r="P378" s="291">
        <f>O378*H378</f>
        <v>0</v>
      </c>
      <c r="Q378" s="291">
        <v>5.3E-3</v>
      </c>
      <c r="R378" s="291">
        <f>Q378*H378</f>
        <v>1.06E-2</v>
      </c>
      <c r="S378" s="291">
        <v>0</v>
      </c>
      <c r="T378" s="292">
        <f>S378*H378</f>
        <v>0</v>
      </c>
      <c r="AR378" s="93" t="s">
        <v>242</v>
      </c>
      <c r="AT378" s="93" t="s">
        <v>140</v>
      </c>
      <c r="AU378" s="93" t="s">
        <v>81</v>
      </c>
      <c r="AY378" s="93" t="s">
        <v>138</v>
      </c>
      <c r="BE378" s="293">
        <f>IF(N378="základní",J378,0)</f>
        <v>0</v>
      </c>
      <c r="BF378" s="293">
        <f>IF(N378="snížená",J378,0)</f>
        <v>0</v>
      </c>
      <c r="BG378" s="293">
        <f>IF(N378="zákl. přenesená",J378,0)</f>
        <v>0</v>
      </c>
      <c r="BH378" s="293">
        <f>IF(N378="sníž. přenesená",J378,0)</f>
        <v>0</v>
      </c>
      <c r="BI378" s="293">
        <f>IF(N378="nulová",J378,0)</f>
        <v>0</v>
      </c>
      <c r="BJ378" s="93" t="s">
        <v>79</v>
      </c>
      <c r="BK378" s="293">
        <f>ROUND(I378*H378,2)</f>
        <v>0</v>
      </c>
      <c r="BL378" s="93" t="s">
        <v>242</v>
      </c>
      <c r="BM378" s="93" t="s">
        <v>779</v>
      </c>
    </row>
    <row r="379" spans="2:65" s="114" customFormat="1" ht="94.5">
      <c r="B379" s="109"/>
      <c r="D379" s="294" t="s">
        <v>147</v>
      </c>
      <c r="F379" s="295" t="s">
        <v>780</v>
      </c>
      <c r="L379" s="109"/>
      <c r="M379" s="296"/>
      <c r="N379" s="110"/>
      <c r="O379" s="110"/>
      <c r="P379" s="110"/>
      <c r="Q379" s="110"/>
      <c r="R379" s="110"/>
      <c r="S379" s="110"/>
      <c r="T379" s="143"/>
      <c r="AT379" s="93" t="s">
        <v>147</v>
      </c>
      <c r="AU379" s="93" t="s">
        <v>81</v>
      </c>
    </row>
    <row r="380" spans="2:65" s="114" customFormat="1" ht="16.5" customHeight="1">
      <c r="B380" s="109"/>
      <c r="C380" s="283" t="s">
        <v>781</v>
      </c>
      <c r="D380" s="283" t="s">
        <v>140</v>
      </c>
      <c r="E380" s="284" t="s">
        <v>782</v>
      </c>
      <c r="F380" s="285" t="s">
        <v>783</v>
      </c>
      <c r="G380" s="286" t="s">
        <v>231</v>
      </c>
      <c r="H380" s="287">
        <v>1</v>
      </c>
      <c r="I380" s="8"/>
      <c r="J380" s="288">
        <f>ROUND(I380*H380,2)</f>
        <v>0</v>
      </c>
      <c r="K380" s="285" t="s">
        <v>144</v>
      </c>
      <c r="L380" s="109"/>
      <c r="M380" s="289" t="s">
        <v>5</v>
      </c>
      <c r="N380" s="290" t="s">
        <v>42</v>
      </c>
      <c r="O380" s="110"/>
      <c r="P380" s="291">
        <f>O380*H380</f>
        <v>0</v>
      </c>
      <c r="Q380" s="291">
        <v>6.7000000000000002E-3</v>
      </c>
      <c r="R380" s="291">
        <f>Q380*H380</f>
        <v>6.7000000000000002E-3</v>
      </c>
      <c r="S380" s="291">
        <v>0</v>
      </c>
      <c r="T380" s="292">
        <f>S380*H380</f>
        <v>0</v>
      </c>
      <c r="AR380" s="93" t="s">
        <v>242</v>
      </c>
      <c r="AT380" s="93" t="s">
        <v>140</v>
      </c>
      <c r="AU380" s="93" t="s">
        <v>81</v>
      </c>
      <c r="AY380" s="93" t="s">
        <v>138</v>
      </c>
      <c r="BE380" s="293">
        <f>IF(N380="základní",J380,0)</f>
        <v>0</v>
      </c>
      <c r="BF380" s="293">
        <f>IF(N380="snížená",J380,0)</f>
        <v>0</v>
      </c>
      <c r="BG380" s="293">
        <f>IF(N380="zákl. přenesená",J380,0)</f>
        <v>0</v>
      </c>
      <c r="BH380" s="293">
        <f>IF(N380="sníž. přenesená",J380,0)</f>
        <v>0</v>
      </c>
      <c r="BI380" s="293">
        <f>IF(N380="nulová",J380,0)</f>
        <v>0</v>
      </c>
      <c r="BJ380" s="93" t="s">
        <v>79</v>
      </c>
      <c r="BK380" s="293">
        <f>ROUND(I380*H380,2)</f>
        <v>0</v>
      </c>
      <c r="BL380" s="93" t="s">
        <v>242</v>
      </c>
      <c r="BM380" s="93" t="s">
        <v>784</v>
      </c>
    </row>
    <row r="381" spans="2:65" s="114" customFormat="1" ht="94.5">
      <c r="B381" s="109"/>
      <c r="D381" s="294" t="s">
        <v>147</v>
      </c>
      <c r="F381" s="295" t="s">
        <v>785</v>
      </c>
      <c r="L381" s="109"/>
      <c r="M381" s="296"/>
      <c r="N381" s="110"/>
      <c r="O381" s="110"/>
      <c r="P381" s="110"/>
      <c r="Q381" s="110"/>
      <c r="R381" s="110"/>
      <c r="S381" s="110"/>
      <c r="T381" s="143"/>
      <c r="AT381" s="93" t="s">
        <v>147</v>
      </c>
      <c r="AU381" s="93" t="s">
        <v>81</v>
      </c>
    </row>
    <row r="382" spans="2:65" s="114" customFormat="1" ht="25.5" customHeight="1">
      <c r="B382" s="109"/>
      <c r="C382" s="283" t="s">
        <v>786</v>
      </c>
      <c r="D382" s="283" t="s">
        <v>140</v>
      </c>
      <c r="E382" s="284" t="s">
        <v>787</v>
      </c>
      <c r="F382" s="285" t="s">
        <v>788</v>
      </c>
      <c r="G382" s="286" t="s">
        <v>231</v>
      </c>
      <c r="H382" s="287">
        <v>3</v>
      </c>
      <c r="I382" s="8"/>
      <c r="J382" s="288">
        <f>ROUND(I382*H382,2)</f>
        <v>0</v>
      </c>
      <c r="K382" s="285" t="s">
        <v>144</v>
      </c>
      <c r="L382" s="109"/>
      <c r="M382" s="289" t="s">
        <v>5</v>
      </c>
      <c r="N382" s="290" t="s">
        <v>42</v>
      </c>
      <c r="O382" s="110"/>
      <c r="P382" s="291">
        <f>O382*H382</f>
        <v>0</v>
      </c>
      <c r="Q382" s="291">
        <v>1.4200000000000001E-2</v>
      </c>
      <c r="R382" s="291">
        <f>Q382*H382</f>
        <v>4.2599999999999999E-2</v>
      </c>
      <c r="S382" s="291">
        <v>0</v>
      </c>
      <c r="T382" s="292">
        <f>S382*H382</f>
        <v>0</v>
      </c>
      <c r="AR382" s="93" t="s">
        <v>242</v>
      </c>
      <c r="AT382" s="93" t="s">
        <v>140</v>
      </c>
      <c r="AU382" s="93" t="s">
        <v>81</v>
      </c>
      <c r="AY382" s="93" t="s">
        <v>138</v>
      </c>
      <c r="BE382" s="293">
        <f>IF(N382="základní",J382,0)</f>
        <v>0</v>
      </c>
      <c r="BF382" s="293">
        <f>IF(N382="snížená",J382,0)</f>
        <v>0</v>
      </c>
      <c r="BG382" s="293">
        <f>IF(N382="zákl. přenesená",J382,0)</f>
        <v>0</v>
      </c>
      <c r="BH382" s="293">
        <f>IF(N382="sníž. přenesená",J382,0)</f>
        <v>0</v>
      </c>
      <c r="BI382" s="293">
        <f>IF(N382="nulová",J382,0)</f>
        <v>0</v>
      </c>
      <c r="BJ382" s="93" t="s">
        <v>79</v>
      </c>
      <c r="BK382" s="293">
        <f>ROUND(I382*H382,2)</f>
        <v>0</v>
      </c>
      <c r="BL382" s="93" t="s">
        <v>242</v>
      </c>
      <c r="BM382" s="93" t="s">
        <v>789</v>
      </c>
    </row>
    <row r="383" spans="2:65" s="114" customFormat="1" ht="54">
      <c r="B383" s="109"/>
      <c r="D383" s="294" t="s">
        <v>147</v>
      </c>
      <c r="F383" s="295" t="s">
        <v>790</v>
      </c>
      <c r="L383" s="109"/>
      <c r="M383" s="296"/>
      <c r="N383" s="110"/>
      <c r="O383" s="110"/>
      <c r="P383" s="110"/>
      <c r="Q383" s="110"/>
      <c r="R383" s="110"/>
      <c r="S383" s="110"/>
      <c r="T383" s="143"/>
      <c r="AT383" s="93" t="s">
        <v>147</v>
      </c>
      <c r="AU383" s="93" t="s">
        <v>81</v>
      </c>
    </row>
    <row r="384" spans="2:65" s="114" customFormat="1" ht="25.5" customHeight="1">
      <c r="B384" s="109"/>
      <c r="C384" s="283" t="s">
        <v>791</v>
      </c>
      <c r="D384" s="283" t="s">
        <v>140</v>
      </c>
      <c r="E384" s="284" t="s">
        <v>792</v>
      </c>
      <c r="F384" s="285" t="s">
        <v>793</v>
      </c>
      <c r="G384" s="286" t="s">
        <v>231</v>
      </c>
      <c r="H384" s="287">
        <v>1</v>
      </c>
      <c r="I384" s="8"/>
      <c r="J384" s="288">
        <f>ROUND(I384*H384,2)</f>
        <v>0</v>
      </c>
      <c r="K384" s="285" t="s">
        <v>144</v>
      </c>
      <c r="L384" s="109"/>
      <c r="M384" s="289" t="s">
        <v>5</v>
      </c>
      <c r="N384" s="290" t="s">
        <v>42</v>
      </c>
      <c r="O384" s="110"/>
      <c r="P384" s="291">
        <f>O384*H384</f>
        <v>0</v>
      </c>
      <c r="Q384" s="291">
        <v>1.72E-2</v>
      </c>
      <c r="R384" s="291">
        <f>Q384*H384</f>
        <v>1.72E-2</v>
      </c>
      <c r="S384" s="291">
        <v>0</v>
      </c>
      <c r="T384" s="292">
        <f>S384*H384</f>
        <v>0</v>
      </c>
      <c r="AR384" s="93" t="s">
        <v>242</v>
      </c>
      <c r="AT384" s="93" t="s">
        <v>140</v>
      </c>
      <c r="AU384" s="93" t="s">
        <v>81</v>
      </c>
      <c r="AY384" s="93" t="s">
        <v>138</v>
      </c>
      <c r="BE384" s="293">
        <f>IF(N384="základní",J384,0)</f>
        <v>0</v>
      </c>
      <c r="BF384" s="293">
        <f>IF(N384="snížená",J384,0)</f>
        <v>0</v>
      </c>
      <c r="BG384" s="293">
        <f>IF(N384="zákl. přenesená",J384,0)</f>
        <v>0</v>
      </c>
      <c r="BH384" s="293">
        <f>IF(N384="sníž. přenesená",J384,0)</f>
        <v>0</v>
      </c>
      <c r="BI384" s="293">
        <f>IF(N384="nulová",J384,0)</f>
        <v>0</v>
      </c>
      <c r="BJ384" s="93" t="s">
        <v>79</v>
      </c>
      <c r="BK384" s="293">
        <f>ROUND(I384*H384,2)</f>
        <v>0</v>
      </c>
      <c r="BL384" s="93" t="s">
        <v>242</v>
      </c>
      <c r="BM384" s="93" t="s">
        <v>794</v>
      </c>
    </row>
    <row r="385" spans="2:65" s="114" customFormat="1" ht="54">
      <c r="B385" s="109"/>
      <c r="D385" s="294" t="s">
        <v>147</v>
      </c>
      <c r="F385" s="295" t="s">
        <v>795</v>
      </c>
      <c r="L385" s="109"/>
      <c r="M385" s="296"/>
      <c r="N385" s="110"/>
      <c r="O385" s="110"/>
      <c r="P385" s="110"/>
      <c r="Q385" s="110"/>
      <c r="R385" s="110"/>
      <c r="S385" s="110"/>
      <c r="T385" s="143"/>
      <c r="AT385" s="93" t="s">
        <v>147</v>
      </c>
      <c r="AU385" s="93" t="s">
        <v>81</v>
      </c>
    </row>
    <row r="386" spans="2:65" s="114" customFormat="1" ht="16.5" customHeight="1">
      <c r="B386" s="109"/>
      <c r="C386" s="283" t="s">
        <v>796</v>
      </c>
      <c r="D386" s="283" t="s">
        <v>140</v>
      </c>
      <c r="E386" s="284" t="s">
        <v>797</v>
      </c>
      <c r="F386" s="285" t="s">
        <v>798</v>
      </c>
      <c r="G386" s="286" t="s">
        <v>768</v>
      </c>
      <c r="H386" s="287">
        <v>543</v>
      </c>
      <c r="I386" s="8"/>
      <c r="J386" s="288">
        <f>ROUND(I386*H386,2)</f>
        <v>0</v>
      </c>
      <c r="K386" s="285" t="s">
        <v>5</v>
      </c>
      <c r="L386" s="109"/>
      <c r="M386" s="289" t="s">
        <v>5</v>
      </c>
      <c r="N386" s="290" t="s">
        <v>42</v>
      </c>
      <c r="O386" s="110"/>
      <c r="P386" s="291">
        <f>O386*H386</f>
        <v>0</v>
      </c>
      <c r="Q386" s="291">
        <v>2.9E-4</v>
      </c>
      <c r="R386" s="291">
        <f>Q386*H386</f>
        <v>0.15747</v>
      </c>
      <c r="S386" s="291">
        <v>0</v>
      </c>
      <c r="T386" s="292">
        <f>S386*H386</f>
        <v>0</v>
      </c>
      <c r="AR386" s="93" t="s">
        <v>242</v>
      </c>
      <c r="AT386" s="93" t="s">
        <v>140</v>
      </c>
      <c r="AU386" s="93" t="s">
        <v>81</v>
      </c>
      <c r="AY386" s="93" t="s">
        <v>138</v>
      </c>
      <c r="BE386" s="293">
        <f>IF(N386="základní",J386,0)</f>
        <v>0</v>
      </c>
      <c r="BF386" s="293">
        <f>IF(N386="snížená",J386,0)</f>
        <v>0</v>
      </c>
      <c r="BG386" s="293">
        <f>IF(N386="zákl. přenesená",J386,0)</f>
        <v>0</v>
      </c>
      <c r="BH386" s="293">
        <f>IF(N386="sníž. přenesená",J386,0)</f>
        <v>0</v>
      </c>
      <c r="BI386" s="293">
        <f>IF(N386="nulová",J386,0)</f>
        <v>0</v>
      </c>
      <c r="BJ386" s="93" t="s">
        <v>79</v>
      </c>
      <c r="BK386" s="293">
        <f>ROUND(I386*H386,2)</f>
        <v>0</v>
      </c>
      <c r="BL386" s="93" t="s">
        <v>242</v>
      </c>
      <c r="BM386" s="93" t="s">
        <v>799</v>
      </c>
    </row>
    <row r="387" spans="2:65" s="114" customFormat="1" ht="27">
      <c r="B387" s="109"/>
      <c r="D387" s="294" t="s">
        <v>147</v>
      </c>
      <c r="F387" s="295" t="s">
        <v>800</v>
      </c>
      <c r="L387" s="109"/>
      <c r="M387" s="296"/>
      <c r="N387" s="110"/>
      <c r="O387" s="110"/>
      <c r="P387" s="110"/>
      <c r="Q387" s="110"/>
      <c r="R387" s="110"/>
      <c r="S387" s="110"/>
      <c r="T387" s="143"/>
      <c r="AT387" s="93" t="s">
        <v>147</v>
      </c>
      <c r="AU387" s="93" t="s">
        <v>81</v>
      </c>
    </row>
    <row r="388" spans="2:65" s="114" customFormat="1" ht="16.5" customHeight="1">
      <c r="B388" s="109"/>
      <c r="C388" s="283" t="s">
        <v>801</v>
      </c>
      <c r="D388" s="283" t="s">
        <v>140</v>
      </c>
      <c r="E388" s="284" t="s">
        <v>802</v>
      </c>
      <c r="F388" s="285" t="s">
        <v>803</v>
      </c>
      <c r="G388" s="286" t="s">
        <v>198</v>
      </c>
      <c r="H388" s="287">
        <v>1.583</v>
      </c>
      <c r="I388" s="8"/>
      <c r="J388" s="288">
        <f>ROUND(I388*H388,2)</f>
        <v>0</v>
      </c>
      <c r="K388" s="285" t="s">
        <v>144</v>
      </c>
      <c r="L388" s="109"/>
      <c r="M388" s="289" t="s">
        <v>5</v>
      </c>
      <c r="N388" s="290" t="s">
        <v>42</v>
      </c>
      <c r="O388" s="110"/>
      <c r="P388" s="291">
        <f>O388*H388</f>
        <v>0</v>
      </c>
      <c r="Q388" s="291">
        <v>0</v>
      </c>
      <c r="R388" s="291">
        <f>Q388*H388</f>
        <v>0</v>
      </c>
      <c r="S388" s="291">
        <v>0</v>
      </c>
      <c r="T388" s="292">
        <f>S388*H388</f>
        <v>0</v>
      </c>
      <c r="AR388" s="93" t="s">
        <v>242</v>
      </c>
      <c r="AT388" s="93" t="s">
        <v>140</v>
      </c>
      <c r="AU388" s="93" t="s">
        <v>81</v>
      </c>
      <c r="AY388" s="93" t="s">
        <v>138</v>
      </c>
      <c r="BE388" s="293">
        <f>IF(N388="základní",J388,0)</f>
        <v>0</v>
      </c>
      <c r="BF388" s="293">
        <f>IF(N388="snížená",J388,0)</f>
        <v>0</v>
      </c>
      <c r="BG388" s="293">
        <f>IF(N388="zákl. přenesená",J388,0)</f>
        <v>0</v>
      </c>
      <c r="BH388" s="293">
        <f>IF(N388="sníž. přenesená",J388,0)</f>
        <v>0</v>
      </c>
      <c r="BI388" s="293">
        <f>IF(N388="nulová",J388,0)</f>
        <v>0</v>
      </c>
      <c r="BJ388" s="93" t="s">
        <v>79</v>
      </c>
      <c r="BK388" s="293">
        <f>ROUND(I388*H388,2)</f>
        <v>0</v>
      </c>
      <c r="BL388" s="93" t="s">
        <v>242</v>
      </c>
      <c r="BM388" s="93" t="s">
        <v>804</v>
      </c>
    </row>
    <row r="389" spans="2:65" s="114" customFormat="1" ht="27">
      <c r="B389" s="109"/>
      <c r="D389" s="294" t="s">
        <v>147</v>
      </c>
      <c r="F389" s="295" t="s">
        <v>805</v>
      </c>
      <c r="L389" s="109"/>
      <c r="M389" s="296"/>
      <c r="N389" s="110"/>
      <c r="O389" s="110"/>
      <c r="P389" s="110"/>
      <c r="Q389" s="110"/>
      <c r="R389" s="110"/>
      <c r="S389" s="110"/>
      <c r="T389" s="143"/>
      <c r="AT389" s="93" t="s">
        <v>147</v>
      </c>
      <c r="AU389" s="93" t="s">
        <v>81</v>
      </c>
    </row>
    <row r="390" spans="2:65" s="114" customFormat="1" ht="16.5" customHeight="1">
      <c r="B390" s="109"/>
      <c r="C390" s="283" t="s">
        <v>806</v>
      </c>
      <c r="D390" s="283" t="s">
        <v>140</v>
      </c>
      <c r="E390" s="284" t="s">
        <v>807</v>
      </c>
      <c r="F390" s="285" t="s">
        <v>808</v>
      </c>
      <c r="G390" s="286" t="s">
        <v>198</v>
      </c>
      <c r="H390" s="287">
        <v>1.583</v>
      </c>
      <c r="I390" s="8"/>
      <c r="J390" s="288">
        <f>ROUND(I390*H390,2)</f>
        <v>0</v>
      </c>
      <c r="K390" s="285" t="s">
        <v>144</v>
      </c>
      <c r="L390" s="109"/>
      <c r="M390" s="289" t="s">
        <v>5</v>
      </c>
      <c r="N390" s="290" t="s">
        <v>42</v>
      </c>
      <c r="O390" s="110"/>
      <c r="P390" s="291">
        <f>O390*H390</f>
        <v>0</v>
      </c>
      <c r="Q390" s="291">
        <v>0</v>
      </c>
      <c r="R390" s="291">
        <f>Q390*H390</f>
        <v>0</v>
      </c>
      <c r="S390" s="291">
        <v>0</v>
      </c>
      <c r="T390" s="292">
        <f>S390*H390</f>
        <v>0</v>
      </c>
      <c r="AR390" s="93" t="s">
        <v>242</v>
      </c>
      <c r="AT390" s="93" t="s">
        <v>140</v>
      </c>
      <c r="AU390" s="93" t="s">
        <v>81</v>
      </c>
      <c r="AY390" s="93" t="s">
        <v>138</v>
      </c>
      <c r="BE390" s="293">
        <f>IF(N390="základní",J390,0)</f>
        <v>0</v>
      </c>
      <c r="BF390" s="293">
        <f>IF(N390="snížená",J390,0)</f>
        <v>0</v>
      </c>
      <c r="BG390" s="293">
        <f>IF(N390="zákl. přenesená",J390,0)</f>
        <v>0</v>
      </c>
      <c r="BH390" s="293">
        <f>IF(N390="sníž. přenesená",J390,0)</f>
        <v>0</v>
      </c>
      <c r="BI390" s="293">
        <f>IF(N390="nulová",J390,0)</f>
        <v>0</v>
      </c>
      <c r="BJ390" s="93" t="s">
        <v>79</v>
      </c>
      <c r="BK390" s="293">
        <f>ROUND(I390*H390,2)</f>
        <v>0</v>
      </c>
      <c r="BL390" s="93" t="s">
        <v>242</v>
      </c>
      <c r="BM390" s="93" t="s">
        <v>809</v>
      </c>
    </row>
    <row r="391" spans="2:65" s="114" customFormat="1" ht="27">
      <c r="B391" s="109"/>
      <c r="D391" s="294" t="s">
        <v>147</v>
      </c>
      <c r="F391" s="295" t="s">
        <v>810</v>
      </c>
      <c r="L391" s="109"/>
      <c r="M391" s="296"/>
      <c r="N391" s="110"/>
      <c r="O391" s="110"/>
      <c r="P391" s="110"/>
      <c r="Q391" s="110"/>
      <c r="R391" s="110"/>
      <c r="S391" s="110"/>
      <c r="T391" s="143"/>
      <c r="AT391" s="93" t="s">
        <v>147</v>
      </c>
      <c r="AU391" s="93" t="s">
        <v>81</v>
      </c>
    </row>
    <row r="392" spans="2:65" s="271" customFormat="1" ht="37.35" customHeight="1">
      <c r="B392" s="270"/>
      <c r="D392" s="272" t="s">
        <v>70</v>
      </c>
      <c r="E392" s="273" t="s">
        <v>811</v>
      </c>
      <c r="F392" s="273" t="s">
        <v>812</v>
      </c>
      <c r="J392" s="274">
        <f>BK392</f>
        <v>0</v>
      </c>
      <c r="L392" s="270"/>
      <c r="M392" s="275"/>
      <c r="N392" s="276"/>
      <c r="O392" s="276"/>
      <c r="P392" s="277">
        <f>SUM(P393:P396)</f>
        <v>0</v>
      </c>
      <c r="Q392" s="276"/>
      <c r="R392" s="277">
        <f>SUM(R393:R396)</f>
        <v>0</v>
      </c>
      <c r="S392" s="276"/>
      <c r="T392" s="278">
        <f>SUM(T393:T396)</f>
        <v>0</v>
      </c>
      <c r="AR392" s="272" t="s">
        <v>145</v>
      </c>
      <c r="AT392" s="279" t="s">
        <v>70</v>
      </c>
      <c r="AU392" s="279" t="s">
        <v>71</v>
      </c>
      <c r="AY392" s="272" t="s">
        <v>138</v>
      </c>
      <c r="BK392" s="280">
        <f>SUM(BK393:BK396)</f>
        <v>0</v>
      </c>
    </row>
    <row r="393" spans="2:65" s="114" customFormat="1" ht="16.5" customHeight="1">
      <c r="B393" s="109"/>
      <c r="C393" s="283" t="s">
        <v>813</v>
      </c>
      <c r="D393" s="283" t="s">
        <v>140</v>
      </c>
      <c r="E393" s="284" t="s">
        <v>814</v>
      </c>
      <c r="F393" s="285" t="s">
        <v>815</v>
      </c>
      <c r="G393" s="286" t="s">
        <v>816</v>
      </c>
      <c r="H393" s="287">
        <v>200</v>
      </c>
      <c r="I393" s="8"/>
      <c r="J393" s="288">
        <f>ROUND(I393*H393,2)</f>
        <v>0</v>
      </c>
      <c r="K393" s="285" t="s">
        <v>144</v>
      </c>
      <c r="L393" s="109"/>
      <c r="M393" s="289" t="s">
        <v>5</v>
      </c>
      <c r="N393" s="290" t="s">
        <v>42</v>
      </c>
      <c r="O393" s="110"/>
      <c r="P393" s="291">
        <f>O393*H393</f>
        <v>0</v>
      </c>
      <c r="Q393" s="291">
        <v>0</v>
      </c>
      <c r="R393" s="291">
        <f>Q393*H393</f>
        <v>0</v>
      </c>
      <c r="S393" s="291">
        <v>0</v>
      </c>
      <c r="T393" s="292">
        <f>S393*H393</f>
        <v>0</v>
      </c>
      <c r="AR393" s="93" t="s">
        <v>817</v>
      </c>
      <c r="AT393" s="93" t="s">
        <v>140</v>
      </c>
      <c r="AU393" s="93" t="s">
        <v>79</v>
      </c>
      <c r="AY393" s="93" t="s">
        <v>138</v>
      </c>
      <c r="BE393" s="293">
        <f>IF(N393="základní",J393,0)</f>
        <v>0</v>
      </c>
      <c r="BF393" s="293">
        <f>IF(N393="snížená",J393,0)</f>
        <v>0</v>
      </c>
      <c r="BG393" s="293">
        <f>IF(N393="zákl. přenesená",J393,0)</f>
        <v>0</v>
      </c>
      <c r="BH393" s="293">
        <f>IF(N393="sníž. přenesená",J393,0)</f>
        <v>0</v>
      </c>
      <c r="BI393" s="293">
        <f>IF(N393="nulová",J393,0)</f>
        <v>0</v>
      </c>
      <c r="BJ393" s="93" t="s">
        <v>79</v>
      </c>
      <c r="BK393" s="293">
        <f>ROUND(I393*H393,2)</f>
        <v>0</v>
      </c>
      <c r="BL393" s="93" t="s">
        <v>817</v>
      </c>
      <c r="BM393" s="93" t="s">
        <v>818</v>
      </c>
    </row>
    <row r="394" spans="2:65" s="114" customFormat="1" ht="27">
      <c r="B394" s="109"/>
      <c r="D394" s="294" t="s">
        <v>147</v>
      </c>
      <c r="F394" s="295" t="s">
        <v>819</v>
      </c>
      <c r="L394" s="109"/>
      <c r="M394" s="296"/>
      <c r="N394" s="110"/>
      <c r="O394" s="110"/>
      <c r="P394" s="110"/>
      <c r="Q394" s="110"/>
      <c r="R394" s="110"/>
      <c r="S394" s="110"/>
      <c r="T394" s="143"/>
      <c r="AT394" s="93" t="s">
        <v>147</v>
      </c>
      <c r="AU394" s="93" t="s">
        <v>79</v>
      </c>
    </row>
    <row r="395" spans="2:65" s="114" customFormat="1" ht="25.5" customHeight="1">
      <c r="B395" s="109"/>
      <c r="C395" s="283" t="s">
        <v>820</v>
      </c>
      <c r="D395" s="283" t="s">
        <v>140</v>
      </c>
      <c r="E395" s="284" t="s">
        <v>821</v>
      </c>
      <c r="F395" s="285" t="s">
        <v>822</v>
      </c>
      <c r="G395" s="286" t="s">
        <v>816</v>
      </c>
      <c r="H395" s="287">
        <v>120</v>
      </c>
      <c r="I395" s="8"/>
      <c r="J395" s="288">
        <f>ROUND(I395*H395,2)</f>
        <v>0</v>
      </c>
      <c r="K395" s="285" t="s">
        <v>144</v>
      </c>
      <c r="L395" s="109"/>
      <c r="M395" s="289" t="s">
        <v>5</v>
      </c>
      <c r="N395" s="290" t="s">
        <v>42</v>
      </c>
      <c r="O395" s="110"/>
      <c r="P395" s="291">
        <f>O395*H395</f>
        <v>0</v>
      </c>
      <c r="Q395" s="291">
        <v>0</v>
      </c>
      <c r="R395" s="291">
        <f>Q395*H395</f>
        <v>0</v>
      </c>
      <c r="S395" s="291">
        <v>0</v>
      </c>
      <c r="T395" s="292">
        <f>S395*H395</f>
        <v>0</v>
      </c>
      <c r="AR395" s="93" t="s">
        <v>817</v>
      </c>
      <c r="AT395" s="93" t="s">
        <v>140</v>
      </c>
      <c r="AU395" s="93" t="s">
        <v>79</v>
      </c>
      <c r="AY395" s="93" t="s">
        <v>138</v>
      </c>
      <c r="BE395" s="293">
        <f>IF(N395="základní",J395,0)</f>
        <v>0</v>
      </c>
      <c r="BF395" s="293">
        <f>IF(N395="snížená",J395,0)</f>
        <v>0</v>
      </c>
      <c r="BG395" s="293">
        <f>IF(N395="zákl. přenesená",J395,0)</f>
        <v>0</v>
      </c>
      <c r="BH395" s="293">
        <f>IF(N395="sníž. přenesená",J395,0)</f>
        <v>0</v>
      </c>
      <c r="BI395" s="293">
        <f>IF(N395="nulová",J395,0)</f>
        <v>0</v>
      </c>
      <c r="BJ395" s="93" t="s">
        <v>79</v>
      </c>
      <c r="BK395" s="293">
        <f>ROUND(I395*H395,2)</f>
        <v>0</v>
      </c>
      <c r="BL395" s="93" t="s">
        <v>817</v>
      </c>
      <c r="BM395" s="93" t="s">
        <v>823</v>
      </c>
    </row>
    <row r="396" spans="2:65" s="114" customFormat="1">
      <c r="B396" s="109"/>
      <c r="D396" s="294" t="s">
        <v>147</v>
      </c>
      <c r="F396" s="295" t="s">
        <v>824</v>
      </c>
      <c r="L396" s="109"/>
      <c r="M396" s="296"/>
      <c r="N396" s="110"/>
      <c r="O396" s="110"/>
      <c r="P396" s="110"/>
      <c r="Q396" s="110"/>
      <c r="R396" s="110"/>
      <c r="S396" s="110"/>
      <c r="T396" s="143"/>
      <c r="AT396" s="93" t="s">
        <v>147</v>
      </c>
      <c r="AU396" s="93" t="s">
        <v>79</v>
      </c>
    </row>
    <row r="397" spans="2:65" s="271" customFormat="1" ht="37.35" customHeight="1">
      <c r="B397" s="270"/>
      <c r="D397" s="272" t="s">
        <v>70</v>
      </c>
      <c r="E397" s="273" t="s">
        <v>825</v>
      </c>
      <c r="F397" s="273" t="s">
        <v>826</v>
      </c>
      <c r="J397" s="274">
        <f>BK397</f>
        <v>0</v>
      </c>
      <c r="L397" s="270"/>
      <c r="M397" s="275"/>
      <c r="N397" s="276"/>
      <c r="O397" s="276"/>
      <c r="P397" s="277">
        <f>P398+P401</f>
        <v>0</v>
      </c>
      <c r="Q397" s="276"/>
      <c r="R397" s="277">
        <f>R398+R401</f>
        <v>0</v>
      </c>
      <c r="S397" s="276"/>
      <c r="T397" s="278">
        <f>T398+T401</f>
        <v>0</v>
      </c>
      <c r="AR397" s="272" t="s">
        <v>170</v>
      </c>
      <c r="AT397" s="279" t="s">
        <v>70</v>
      </c>
      <c r="AU397" s="279" t="s">
        <v>71</v>
      </c>
      <c r="AY397" s="272" t="s">
        <v>138</v>
      </c>
      <c r="BK397" s="280">
        <f>BK398+BK401</f>
        <v>0</v>
      </c>
    </row>
    <row r="398" spans="2:65" s="271" customFormat="1" ht="19.899999999999999" customHeight="1">
      <c r="B398" s="270"/>
      <c r="D398" s="272" t="s">
        <v>70</v>
      </c>
      <c r="E398" s="281" t="s">
        <v>827</v>
      </c>
      <c r="F398" s="281" t="s">
        <v>828</v>
      </c>
      <c r="J398" s="282">
        <f>BK398</f>
        <v>0</v>
      </c>
      <c r="L398" s="270"/>
      <c r="M398" s="275"/>
      <c r="N398" s="276"/>
      <c r="O398" s="276"/>
      <c r="P398" s="277">
        <f>SUM(P399:P400)</f>
        <v>0</v>
      </c>
      <c r="Q398" s="276"/>
      <c r="R398" s="277">
        <f>SUM(R399:R400)</f>
        <v>0</v>
      </c>
      <c r="S398" s="276"/>
      <c r="T398" s="278">
        <f>SUM(T399:T400)</f>
        <v>0</v>
      </c>
      <c r="AR398" s="272" t="s">
        <v>170</v>
      </c>
      <c r="AT398" s="279" t="s">
        <v>70</v>
      </c>
      <c r="AU398" s="279" t="s">
        <v>79</v>
      </c>
      <c r="AY398" s="272" t="s">
        <v>138</v>
      </c>
      <c r="BK398" s="280">
        <f>SUM(BK399:BK400)</f>
        <v>0</v>
      </c>
    </row>
    <row r="399" spans="2:65" s="114" customFormat="1" ht="16.5" customHeight="1">
      <c r="B399" s="109"/>
      <c r="C399" s="283" t="s">
        <v>829</v>
      </c>
      <c r="D399" s="283" t="s">
        <v>140</v>
      </c>
      <c r="E399" s="284" t="s">
        <v>830</v>
      </c>
      <c r="F399" s="285" t="s">
        <v>831</v>
      </c>
      <c r="G399" s="286" t="s">
        <v>231</v>
      </c>
      <c r="H399" s="287">
        <v>1</v>
      </c>
      <c r="I399" s="8"/>
      <c r="J399" s="288">
        <f>ROUND(I399*H399,2)</f>
        <v>0</v>
      </c>
      <c r="K399" s="285" t="s">
        <v>144</v>
      </c>
      <c r="L399" s="109"/>
      <c r="M399" s="289" t="s">
        <v>5</v>
      </c>
      <c r="N399" s="290" t="s">
        <v>42</v>
      </c>
      <c r="O399" s="110"/>
      <c r="P399" s="291">
        <f>O399*H399</f>
        <v>0</v>
      </c>
      <c r="Q399" s="291">
        <v>0</v>
      </c>
      <c r="R399" s="291">
        <f>Q399*H399</f>
        <v>0</v>
      </c>
      <c r="S399" s="291">
        <v>0</v>
      </c>
      <c r="T399" s="292">
        <f>S399*H399</f>
        <v>0</v>
      </c>
      <c r="AR399" s="93" t="s">
        <v>832</v>
      </c>
      <c r="AT399" s="93" t="s">
        <v>140</v>
      </c>
      <c r="AU399" s="93" t="s">
        <v>81</v>
      </c>
      <c r="AY399" s="93" t="s">
        <v>138</v>
      </c>
      <c r="BE399" s="293">
        <f>IF(N399="základní",J399,0)</f>
        <v>0</v>
      </c>
      <c r="BF399" s="293">
        <f>IF(N399="snížená",J399,0)</f>
        <v>0</v>
      </c>
      <c r="BG399" s="293">
        <f>IF(N399="zákl. přenesená",J399,0)</f>
        <v>0</v>
      </c>
      <c r="BH399" s="293">
        <f>IF(N399="sníž. přenesená",J399,0)</f>
        <v>0</v>
      </c>
      <c r="BI399" s="293">
        <f>IF(N399="nulová",J399,0)</f>
        <v>0</v>
      </c>
      <c r="BJ399" s="93" t="s">
        <v>79</v>
      </c>
      <c r="BK399" s="293">
        <f>ROUND(I399*H399,2)</f>
        <v>0</v>
      </c>
      <c r="BL399" s="93" t="s">
        <v>832</v>
      </c>
      <c r="BM399" s="93" t="s">
        <v>833</v>
      </c>
    </row>
    <row r="400" spans="2:65" s="114" customFormat="1">
      <c r="B400" s="109"/>
      <c r="D400" s="294" t="s">
        <v>147</v>
      </c>
      <c r="F400" s="295" t="s">
        <v>834</v>
      </c>
      <c r="L400" s="109"/>
      <c r="M400" s="296"/>
      <c r="N400" s="110"/>
      <c r="O400" s="110"/>
      <c r="P400" s="110"/>
      <c r="Q400" s="110"/>
      <c r="R400" s="110"/>
      <c r="S400" s="110"/>
      <c r="T400" s="143"/>
      <c r="AT400" s="93" t="s">
        <v>147</v>
      </c>
      <c r="AU400" s="93" t="s">
        <v>81</v>
      </c>
    </row>
    <row r="401" spans="2:65" s="271" customFormat="1" ht="29.85" customHeight="1">
      <c r="B401" s="270"/>
      <c r="D401" s="272" t="s">
        <v>70</v>
      </c>
      <c r="E401" s="281" t="s">
        <v>835</v>
      </c>
      <c r="F401" s="281" t="s">
        <v>836</v>
      </c>
      <c r="J401" s="282">
        <f>BK401</f>
        <v>0</v>
      </c>
      <c r="L401" s="270"/>
      <c r="M401" s="275"/>
      <c r="N401" s="276"/>
      <c r="O401" s="276"/>
      <c r="P401" s="277">
        <f>SUM(P402:P403)</f>
        <v>0</v>
      </c>
      <c r="Q401" s="276"/>
      <c r="R401" s="277">
        <f>SUM(R402:R403)</f>
        <v>0</v>
      </c>
      <c r="S401" s="276"/>
      <c r="T401" s="278">
        <f>SUM(T402:T403)</f>
        <v>0</v>
      </c>
      <c r="AR401" s="272" t="s">
        <v>170</v>
      </c>
      <c r="AT401" s="279" t="s">
        <v>70</v>
      </c>
      <c r="AU401" s="279" t="s">
        <v>79</v>
      </c>
      <c r="AY401" s="272" t="s">
        <v>138</v>
      </c>
      <c r="BK401" s="280">
        <f>SUM(BK402:BK403)</f>
        <v>0</v>
      </c>
    </row>
    <row r="402" spans="2:65" s="114" customFormat="1" ht="16.5" customHeight="1">
      <c r="B402" s="109"/>
      <c r="C402" s="283" t="s">
        <v>837</v>
      </c>
      <c r="D402" s="283" t="s">
        <v>140</v>
      </c>
      <c r="E402" s="284" t="s">
        <v>838</v>
      </c>
      <c r="F402" s="285" t="s">
        <v>839</v>
      </c>
      <c r="G402" s="286" t="s">
        <v>231</v>
      </c>
      <c r="H402" s="287">
        <v>1</v>
      </c>
      <c r="I402" s="8"/>
      <c r="J402" s="288">
        <f>ROUND(I402*H402,2)</f>
        <v>0</v>
      </c>
      <c r="K402" s="285" t="s">
        <v>144</v>
      </c>
      <c r="L402" s="109"/>
      <c r="M402" s="289" t="s">
        <v>5</v>
      </c>
      <c r="N402" s="290" t="s">
        <v>42</v>
      </c>
      <c r="O402" s="110"/>
      <c r="P402" s="291">
        <f>O402*H402</f>
        <v>0</v>
      </c>
      <c r="Q402" s="291">
        <v>0</v>
      </c>
      <c r="R402" s="291">
        <f>Q402*H402</f>
        <v>0</v>
      </c>
      <c r="S402" s="291">
        <v>0</v>
      </c>
      <c r="T402" s="292">
        <f>S402*H402</f>
        <v>0</v>
      </c>
      <c r="AR402" s="93" t="s">
        <v>832</v>
      </c>
      <c r="AT402" s="93" t="s">
        <v>140</v>
      </c>
      <c r="AU402" s="93" t="s">
        <v>81</v>
      </c>
      <c r="AY402" s="93" t="s">
        <v>138</v>
      </c>
      <c r="BE402" s="293">
        <f>IF(N402="základní",J402,0)</f>
        <v>0</v>
      </c>
      <c r="BF402" s="293">
        <f>IF(N402="snížená",J402,0)</f>
        <v>0</v>
      </c>
      <c r="BG402" s="293">
        <f>IF(N402="zákl. přenesená",J402,0)</f>
        <v>0</v>
      </c>
      <c r="BH402" s="293">
        <f>IF(N402="sníž. přenesená",J402,0)</f>
        <v>0</v>
      </c>
      <c r="BI402" s="293">
        <f>IF(N402="nulová",J402,0)</f>
        <v>0</v>
      </c>
      <c r="BJ402" s="93" t="s">
        <v>79</v>
      </c>
      <c r="BK402" s="293">
        <f>ROUND(I402*H402,2)</f>
        <v>0</v>
      </c>
      <c r="BL402" s="93" t="s">
        <v>832</v>
      </c>
      <c r="BM402" s="93" t="s">
        <v>840</v>
      </c>
    </row>
    <row r="403" spans="2:65" s="114" customFormat="1">
      <c r="B403" s="109"/>
      <c r="D403" s="294" t="s">
        <v>147</v>
      </c>
      <c r="F403" s="295" t="s">
        <v>839</v>
      </c>
      <c r="L403" s="109"/>
      <c r="M403" s="330"/>
      <c r="N403" s="331"/>
      <c r="O403" s="331"/>
      <c r="P403" s="331"/>
      <c r="Q403" s="331"/>
      <c r="R403" s="331"/>
      <c r="S403" s="331"/>
      <c r="T403" s="332"/>
      <c r="AT403" s="93" t="s">
        <v>147</v>
      </c>
      <c r="AU403" s="93" t="s">
        <v>81</v>
      </c>
    </row>
    <row r="404" spans="2:65" s="114" customFormat="1" ht="6.95" customHeight="1">
      <c r="B404" s="126"/>
      <c r="C404" s="127"/>
      <c r="D404" s="127"/>
      <c r="E404" s="127"/>
      <c r="F404" s="127"/>
      <c r="G404" s="127"/>
      <c r="H404" s="127"/>
      <c r="I404" s="127"/>
      <c r="J404" s="127"/>
      <c r="K404" s="127"/>
      <c r="L404" s="109"/>
    </row>
  </sheetData>
  <sheetProtection algorithmName="SHA-512" hashValue="vsSrvWNfXS6IJIKHfhdKFRP19Txr/4YfCT0i+o+mcskXcqweg02LOZCwaLhre2uQzT/kaFNRwtnDZyKEygtQfA==" saltValue="gVLwCf+gOyGBm4eKLwltRg==" spinCount="100000" sheet="1" objects="1" scenarios="1"/>
  <autoFilter ref="C91:K403"/>
  <mergeCells count="10">
    <mergeCell ref="J51:J52"/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0" customWidth="1"/>
    <col min="2" max="2" width="1.6640625" style="10" customWidth="1"/>
    <col min="3" max="4" width="5" style="10" customWidth="1"/>
    <col min="5" max="5" width="11.6640625" style="10" customWidth="1"/>
    <col min="6" max="6" width="9.1640625" style="10" customWidth="1"/>
    <col min="7" max="7" width="5" style="10" customWidth="1"/>
    <col min="8" max="8" width="77.83203125" style="10" customWidth="1"/>
    <col min="9" max="10" width="20" style="10" customWidth="1"/>
    <col min="11" max="11" width="1.6640625" style="10" customWidth="1"/>
  </cols>
  <sheetData>
    <row r="1" spans="2:11" ht="37.5" customHeight="1"/>
    <row r="2" spans="2:11" ht="7.5" customHeight="1">
      <c r="B2" s="11"/>
      <c r="C2" s="12"/>
      <c r="D2" s="12"/>
      <c r="E2" s="12"/>
      <c r="F2" s="12"/>
      <c r="G2" s="12"/>
      <c r="H2" s="12"/>
      <c r="I2" s="12"/>
      <c r="J2" s="12"/>
      <c r="K2" s="13"/>
    </row>
    <row r="3" spans="2:11" s="1" customFormat="1" ht="45" customHeight="1">
      <c r="B3" s="14"/>
      <c r="C3" s="207" t="s">
        <v>841</v>
      </c>
      <c r="D3" s="207"/>
      <c r="E3" s="207"/>
      <c r="F3" s="207"/>
      <c r="G3" s="207"/>
      <c r="H3" s="207"/>
      <c r="I3" s="207"/>
      <c r="J3" s="207"/>
      <c r="K3" s="15"/>
    </row>
    <row r="4" spans="2:11" ht="25.5" customHeight="1">
      <c r="B4" s="16"/>
      <c r="C4" s="208" t="s">
        <v>842</v>
      </c>
      <c r="D4" s="208"/>
      <c r="E4" s="208"/>
      <c r="F4" s="208"/>
      <c r="G4" s="208"/>
      <c r="H4" s="208"/>
      <c r="I4" s="208"/>
      <c r="J4" s="208"/>
      <c r="K4" s="17"/>
    </row>
    <row r="5" spans="2:11" ht="5.25" customHeight="1">
      <c r="B5" s="16"/>
      <c r="C5" s="18"/>
      <c r="D5" s="18"/>
      <c r="E5" s="18"/>
      <c r="F5" s="18"/>
      <c r="G5" s="18"/>
      <c r="H5" s="18"/>
      <c r="I5" s="18"/>
      <c r="J5" s="18"/>
      <c r="K5" s="17"/>
    </row>
    <row r="6" spans="2:11" ht="15" customHeight="1">
      <c r="B6" s="16"/>
      <c r="C6" s="206" t="s">
        <v>843</v>
      </c>
      <c r="D6" s="206"/>
      <c r="E6" s="206"/>
      <c r="F6" s="206"/>
      <c r="G6" s="206"/>
      <c r="H6" s="206"/>
      <c r="I6" s="206"/>
      <c r="J6" s="206"/>
      <c r="K6" s="17"/>
    </row>
    <row r="7" spans="2:11" ht="15" customHeight="1">
      <c r="B7" s="20"/>
      <c r="C7" s="206" t="s">
        <v>844</v>
      </c>
      <c r="D7" s="206"/>
      <c r="E7" s="206"/>
      <c r="F7" s="206"/>
      <c r="G7" s="206"/>
      <c r="H7" s="206"/>
      <c r="I7" s="206"/>
      <c r="J7" s="206"/>
      <c r="K7" s="17"/>
    </row>
    <row r="8" spans="2:11" ht="12.75" customHeight="1">
      <c r="B8" s="20"/>
      <c r="C8" s="19"/>
      <c r="D8" s="19"/>
      <c r="E8" s="19"/>
      <c r="F8" s="19"/>
      <c r="G8" s="19"/>
      <c r="H8" s="19"/>
      <c r="I8" s="19"/>
      <c r="J8" s="19"/>
      <c r="K8" s="17"/>
    </row>
    <row r="9" spans="2:11" ht="15" customHeight="1">
      <c r="B9" s="20"/>
      <c r="C9" s="206" t="s">
        <v>845</v>
      </c>
      <c r="D9" s="206"/>
      <c r="E9" s="206"/>
      <c r="F9" s="206"/>
      <c r="G9" s="206"/>
      <c r="H9" s="206"/>
      <c r="I9" s="206"/>
      <c r="J9" s="206"/>
      <c r="K9" s="17"/>
    </row>
    <row r="10" spans="2:11" ht="15" customHeight="1">
      <c r="B10" s="20"/>
      <c r="C10" s="19"/>
      <c r="D10" s="206" t="s">
        <v>846</v>
      </c>
      <c r="E10" s="206"/>
      <c r="F10" s="206"/>
      <c r="G10" s="206"/>
      <c r="H10" s="206"/>
      <c r="I10" s="206"/>
      <c r="J10" s="206"/>
      <c r="K10" s="17"/>
    </row>
    <row r="11" spans="2:11" ht="15" customHeight="1">
      <c r="B11" s="20"/>
      <c r="C11" s="21"/>
      <c r="D11" s="206" t="s">
        <v>847</v>
      </c>
      <c r="E11" s="206"/>
      <c r="F11" s="206"/>
      <c r="G11" s="206"/>
      <c r="H11" s="206"/>
      <c r="I11" s="206"/>
      <c r="J11" s="206"/>
      <c r="K11" s="17"/>
    </row>
    <row r="12" spans="2:11" ht="12.75" customHeight="1">
      <c r="B12" s="20"/>
      <c r="C12" s="21"/>
      <c r="D12" s="21"/>
      <c r="E12" s="21"/>
      <c r="F12" s="21"/>
      <c r="G12" s="21"/>
      <c r="H12" s="21"/>
      <c r="I12" s="21"/>
      <c r="J12" s="21"/>
      <c r="K12" s="17"/>
    </row>
    <row r="13" spans="2:11" ht="15" customHeight="1">
      <c r="B13" s="20"/>
      <c r="C13" s="21"/>
      <c r="D13" s="206" t="s">
        <v>848</v>
      </c>
      <c r="E13" s="206"/>
      <c r="F13" s="206"/>
      <c r="G13" s="206"/>
      <c r="H13" s="206"/>
      <c r="I13" s="206"/>
      <c r="J13" s="206"/>
      <c r="K13" s="17"/>
    </row>
    <row r="14" spans="2:11" ht="15" customHeight="1">
      <c r="B14" s="20"/>
      <c r="C14" s="21"/>
      <c r="D14" s="206" t="s">
        <v>849</v>
      </c>
      <c r="E14" s="206"/>
      <c r="F14" s="206"/>
      <c r="G14" s="206"/>
      <c r="H14" s="206"/>
      <c r="I14" s="206"/>
      <c r="J14" s="206"/>
      <c r="K14" s="17"/>
    </row>
    <row r="15" spans="2:11" ht="15" customHeight="1">
      <c r="B15" s="20"/>
      <c r="C15" s="21"/>
      <c r="D15" s="206" t="s">
        <v>850</v>
      </c>
      <c r="E15" s="206"/>
      <c r="F15" s="206"/>
      <c r="G15" s="206"/>
      <c r="H15" s="206"/>
      <c r="I15" s="206"/>
      <c r="J15" s="206"/>
      <c r="K15" s="17"/>
    </row>
    <row r="16" spans="2:11" ht="15" customHeight="1">
      <c r="B16" s="20"/>
      <c r="C16" s="21"/>
      <c r="D16" s="21"/>
      <c r="E16" s="22" t="s">
        <v>78</v>
      </c>
      <c r="F16" s="206" t="s">
        <v>851</v>
      </c>
      <c r="G16" s="206"/>
      <c r="H16" s="206"/>
      <c r="I16" s="206"/>
      <c r="J16" s="206"/>
      <c r="K16" s="17"/>
    </row>
    <row r="17" spans="2:11" ht="15" customHeight="1">
      <c r="B17" s="20"/>
      <c r="C17" s="21"/>
      <c r="D17" s="21"/>
      <c r="E17" s="22" t="s">
        <v>852</v>
      </c>
      <c r="F17" s="206" t="s">
        <v>853</v>
      </c>
      <c r="G17" s="206"/>
      <c r="H17" s="206"/>
      <c r="I17" s="206"/>
      <c r="J17" s="206"/>
      <c r="K17" s="17"/>
    </row>
    <row r="18" spans="2:11" ht="15" customHeight="1">
      <c r="B18" s="20"/>
      <c r="C18" s="21"/>
      <c r="D18" s="21"/>
      <c r="E18" s="22" t="s">
        <v>854</v>
      </c>
      <c r="F18" s="206" t="s">
        <v>855</v>
      </c>
      <c r="G18" s="206"/>
      <c r="H18" s="206"/>
      <c r="I18" s="206"/>
      <c r="J18" s="206"/>
      <c r="K18" s="17"/>
    </row>
    <row r="19" spans="2:11" ht="15" customHeight="1">
      <c r="B19" s="20"/>
      <c r="C19" s="21"/>
      <c r="D19" s="21"/>
      <c r="E19" s="22" t="s">
        <v>856</v>
      </c>
      <c r="F19" s="206" t="s">
        <v>857</v>
      </c>
      <c r="G19" s="206"/>
      <c r="H19" s="206"/>
      <c r="I19" s="206"/>
      <c r="J19" s="206"/>
      <c r="K19" s="17"/>
    </row>
    <row r="20" spans="2:11" ht="15" customHeight="1">
      <c r="B20" s="20"/>
      <c r="C20" s="21"/>
      <c r="D20" s="21"/>
      <c r="E20" s="22" t="s">
        <v>858</v>
      </c>
      <c r="F20" s="206" t="s">
        <v>859</v>
      </c>
      <c r="G20" s="206"/>
      <c r="H20" s="206"/>
      <c r="I20" s="206"/>
      <c r="J20" s="206"/>
      <c r="K20" s="17"/>
    </row>
    <row r="21" spans="2:11" ht="15" customHeight="1">
      <c r="B21" s="20"/>
      <c r="C21" s="21"/>
      <c r="D21" s="21"/>
      <c r="E21" s="22" t="s">
        <v>860</v>
      </c>
      <c r="F21" s="206" t="s">
        <v>861</v>
      </c>
      <c r="G21" s="206"/>
      <c r="H21" s="206"/>
      <c r="I21" s="206"/>
      <c r="J21" s="206"/>
      <c r="K21" s="17"/>
    </row>
    <row r="22" spans="2:11" ht="12.75" customHeight="1">
      <c r="B22" s="20"/>
      <c r="C22" s="21"/>
      <c r="D22" s="21"/>
      <c r="E22" s="21"/>
      <c r="F22" s="21"/>
      <c r="G22" s="21"/>
      <c r="H22" s="21"/>
      <c r="I22" s="21"/>
      <c r="J22" s="21"/>
      <c r="K22" s="17"/>
    </row>
    <row r="23" spans="2:11" ht="15" customHeight="1">
      <c r="B23" s="20"/>
      <c r="C23" s="206" t="s">
        <v>862</v>
      </c>
      <c r="D23" s="206"/>
      <c r="E23" s="206"/>
      <c r="F23" s="206"/>
      <c r="G23" s="206"/>
      <c r="H23" s="206"/>
      <c r="I23" s="206"/>
      <c r="J23" s="206"/>
      <c r="K23" s="17"/>
    </row>
    <row r="24" spans="2:11" ht="15" customHeight="1">
      <c r="B24" s="20"/>
      <c r="C24" s="206" t="s">
        <v>863</v>
      </c>
      <c r="D24" s="206"/>
      <c r="E24" s="206"/>
      <c r="F24" s="206"/>
      <c r="G24" s="206"/>
      <c r="H24" s="206"/>
      <c r="I24" s="206"/>
      <c r="J24" s="206"/>
      <c r="K24" s="17"/>
    </row>
    <row r="25" spans="2:11" ht="15" customHeight="1">
      <c r="B25" s="20"/>
      <c r="C25" s="19"/>
      <c r="D25" s="206" t="s">
        <v>864</v>
      </c>
      <c r="E25" s="206"/>
      <c r="F25" s="206"/>
      <c r="G25" s="206"/>
      <c r="H25" s="206"/>
      <c r="I25" s="206"/>
      <c r="J25" s="206"/>
      <c r="K25" s="17"/>
    </row>
    <row r="26" spans="2:11" ht="15" customHeight="1">
      <c r="B26" s="20"/>
      <c r="C26" s="21"/>
      <c r="D26" s="206" t="s">
        <v>865</v>
      </c>
      <c r="E26" s="206"/>
      <c r="F26" s="206"/>
      <c r="G26" s="206"/>
      <c r="H26" s="206"/>
      <c r="I26" s="206"/>
      <c r="J26" s="206"/>
      <c r="K26" s="17"/>
    </row>
    <row r="27" spans="2:11" ht="12.75" customHeight="1">
      <c r="B27" s="20"/>
      <c r="C27" s="21"/>
      <c r="D27" s="21"/>
      <c r="E27" s="21"/>
      <c r="F27" s="21"/>
      <c r="G27" s="21"/>
      <c r="H27" s="21"/>
      <c r="I27" s="21"/>
      <c r="J27" s="21"/>
      <c r="K27" s="17"/>
    </row>
    <row r="28" spans="2:11" ht="15" customHeight="1">
      <c r="B28" s="20"/>
      <c r="C28" s="21"/>
      <c r="D28" s="206" t="s">
        <v>866</v>
      </c>
      <c r="E28" s="206"/>
      <c r="F28" s="206"/>
      <c r="G28" s="206"/>
      <c r="H28" s="206"/>
      <c r="I28" s="206"/>
      <c r="J28" s="206"/>
      <c r="K28" s="17"/>
    </row>
    <row r="29" spans="2:11" ht="15" customHeight="1">
      <c r="B29" s="20"/>
      <c r="C29" s="21"/>
      <c r="D29" s="206" t="s">
        <v>867</v>
      </c>
      <c r="E29" s="206"/>
      <c r="F29" s="206"/>
      <c r="G29" s="206"/>
      <c r="H29" s="206"/>
      <c r="I29" s="206"/>
      <c r="J29" s="206"/>
      <c r="K29" s="17"/>
    </row>
    <row r="30" spans="2:11" ht="12.75" customHeight="1">
      <c r="B30" s="20"/>
      <c r="C30" s="21"/>
      <c r="D30" s="21"/>
      <c r="E30" s="21"/>
      <c r="F30" s="21"/>
      <c r="G30" s="21"/>
      <c r="H30" s="21"/>
      <c r="I30" s="21"/>
      <c r="J30" s="21"/>
      <c r="K30" s="17"/>
    </row>
    <row r="31" spans="2:11" ht="15" customHeight="1">
      <c r="B31" s="20"/>
      <c r="C31" s="21"/>
      <c r="D31" s="206" t="s">
        <v>868</v>
      </c>
      <c r="E31" s="206"/>
      <c r="F31" s="206"/>
      <c r="G31" s="206"/>
      <c r="H31" s="206"/>
      <c r="I31" s="206"/>
      <c r="J31" s="206"/>
      <c r="K31" s="17"/>
    </row>
    <row r="32" spans="2:11" ht="15" customHeight="1">
      <c r="B32" s="20"/>
      <c r="C32" s="21"/>
      <c r="D32" s="206" t="s">
        <v>869</v>
      </c>
      <c r="E32" s="206"/>
      <c r="F32" s="206"/>
      <c r="G32" s="206"/>
      <c r="H32" s="206"/>
      <c r="I32" s="206"/>
      <c r="J32" s="206"/>
      <c r="K32" s="17"/>
    </row>
    <row r="33" spans="2:11" ht="15" customHeight="1">
      <c r="B33" s="20"/>
      <c r="C33" s="21"/>
      <c r="D33" s="206" t="s">
        <v>870</v>
      </c>
      <c r="E33" s="206"/>
      <c r="F33" s="206"/>
      <c r="G33" s="206"/>
      <c r="H33" s="206"/>
      <c r="I33" s="206"/>
      <c r="J33" s="206"/>
      <c r="K33" s="17"/>
    </row>
    <row r="34" spans="2:11" ht="15" customHeight="1">
      <c r="B34" s="20"/>
      <c r="C34" s="21"/>
      <c r="D34" s="19"/>
      <c r="E34" s="23" t="s">
        <v>123</v>
      </c>
      <c r="F34" s="19"/>
      <c r="G34" s="206" t="s">
        <v>871</v>
      </c>
      <c r="H34" s="206"/>
      <c r="I34" s="206"/>
      <c r="J34" s="206"/>
      <c r="K34" s="17"/>
    </row>
    <row r="35" spans="2:11" ht="30.75" customHeight="1">
      <c r="B35" s="20"/>
      <c r="C35" s="21"/>
      <c r="D35" s="19"/>
      <c r="E35" s="23" t="s">
        <v>872</v>
      </c>
      <c r="F35" s="19"/>
      <c r="G35" s="206" t="s">
        <v>873</v>
      </c>
      <c r="H35" s="206"/>
      <c r="I35" s="206"/>
      <c r="J35" s="206"/>
      <c r="K35" s="17"/>
    </row>
    <row r="36" spans="2:11" ht="15" customHeight="1">
      <c r="B36" s="20"/>
      <c r="C36" s="21"/>
      <c r="D36" s="19"/>
      <c r="E36" s="23" t="s">
        <v>52</v>
      </c>
      <c r="F36" s="19"/>
      <c r="G36" s="206" t="s">
        <v>874</v>
      </c>
      <c r="H36" s="206"/>
      <c r="I36" s="206"/>
      <c r="J36" s="206"/>
      <c r="K36" s="17"/>
    </row>
    <row r="37" spans="2:11" ht="15" customHeight="1">
      <c r="B37" s="20"/>
      <c r="C37" s="21"/>
      <c r="D37" s="19"/>
      <c r="E37" s="23" t="s">
        <v>124</v>
      </c>
      <c r="F37" s="19"/>
      <c r="G37" s="206" t="s">
        <v>875</v>
      </c>
      <c r="H37" s="206"/>
      <c r="I37" s="206"/>
      <c r="J37" s="206"/>
      <c r="K37" s="17"/>
    </row>
    <row r="38" spans="2:11" ht="15" customHeight="1">
      <c r="B38" s="20"/>
      <c r="C38" s="21"/>
      <c r="D38" s="19"/>
      <c r="E38" s="23" t="s">
        <v>125</v>
      </c>
      <c r="F38" s="19"/>
      <c r="G38" s="206" t="s">
        <v>876</v>
      </c>
      <c r="H38" s="206"/>
      <c r="I38" s="206"/>
      <c r="J38" s="206"/>
      <c r="K38" s="17"/>
    </row>
    <row r="39" spans="2:11" ht="15" customHeight="1">
      <c r="B39" s="20"/>
      <c r="C39" s="21"/>
      <c r="D39" s="19"/>
      <c r="E39" s="23" t="s">
        <v>126</v>
      </c>
      <c r="F39" s="19"/>
      <c r="G39" s="206" t="s">
        <v>877</v>
      </c>
      <c r="H39" s="206"/>
      <c r="I39" s="206"/>
      <c r="J39" s="206"/>
      <c r="K39" s="17"/>
    </row>
    <row r="40" spans="2:11" ht="15" customHeight="1">
      <c r="B40" s="20"/>
      <c r="C40" s="21"/>
      <c r="D40" s="19"/>
      <c r="E40" s="23" t="s">
        <v>878</v>
      </c>
      <c r="F40" s="19"/>
      <c r="G40" s="206" t="s">
        <v>879</v>
      </c>
      <c r="H40" s="206"/>
      <c r="I40" s="206"/>
      <c r="J40" s="206"/>
      <c r="K40" s="17"/>
    </row>
    <row r="41" spans="2:11" ht="15" customHeight="1">
      <c r="B41" s="20"/>
      <c r="C41" s="21"/>
      <c r="D41" s="19"/>
      <c r="E41" s="23"/>
      <c r="F41" s="19"/>
      <c r="G41" s="206" t="s">
        <v>880</v>
      </c>
      <c r="H41" s="206"/>
      <c r="I41" s="206"/>
      <c r="J41" s="206"/>
      <c r="K41" s="17"/>
    </row>
    <row r="42" spans="2:11" ht="15" customHeight="1">
      <c r="B42" s="20"/>
      <c r="C42" s="21"/>
      <c r="D42" s="19"/>
      <c r="E42" s="23" t="s">
        <v>881</v>
      </c>
      <c r="F42" s="19"/>
      <c r="G42" s="206" t="s">
        <v>882</v>
      </c>
      <c r="H42" s="206"/>
      <c r="I42" s="206"/>
      <c r="J42" s="206"/>
      <c r="K42" s="17"/>
    </row>
    <row r="43" spans="2:11" ht="15" customHeight="1">
      <c r="B43" s="20"/>
      <c r="C43" s="21"/>
      <c r="D43" s="19"/>
      <c r="E43" s="23" t="s">
        <v>128</v>
      </c>
      <c r="F43" s="19"/>
      <c r="G43" s="206" t="s">
        <v>883</v>
      </c>
      <c r="H43" s="206"/>
      <c r="I43" s="206"/>
      <c r="J43" s="206"/>
      <c r="K43" s="17"/>
    </row>
    <row r="44" spans="2:11" ht="12.75" customHeight="1">
      <c r="B44" s="20"/>
      <c r="C44" s="21"/>
      <c r="D44" s="19"/>
      <c r="E44" s="19"/>
      <c r="F44" s="19"/>
      <c r="G44" s="19"/>
      <c r="H44" s="19"/>
      <c r="I44" s="19"/>
      <c r="J44" s="19"/>
      <c r="K44" s="17"/>
    </row>
    <row r="45" spans="2:11" ht="15" customHeight="1">
      <c r="B45" s="20"/>
      <c r="C45" s="21"/>
      <c r="D45" s="206" t="s">
        <v>884</v>
      </c>
      <c r="E45" s="206"/>
      <c r="F45" s="206"/>
      <c r="G45" s="206"/>
      <c r="H45" s="206"/>
      <c r="I45" s="206"/>
      <c r="J45" s="206"/>
      <c r="K45" s="17"/>
    </row>
    <row r="46" spans="2:11" ht="15" customHeight="1">
      <c r="B46" s="20"/>
      <c r="C46" s="21"/>
      <c r="D46" s="21"/>
      <c r="E46" s="206" t="s">
        <v>885</v>
      </c>
      <c r="F46" s="206"/>
      <c r="G46" s="206"/>
      <c r="H46" s="206"/>
      <c r="I46" s="206"/>
      <c r="J46" s="206"/>
      <c r="K46" s="17"/>
    </row>
    <row r="47" spans="2:11" ht="15" customHeight="1">
      <c r="B47" s="20"/>
      <c r="C47" s="21"/>
      <c r="D47" s="21"/>
      <c r="E47" s="206" t="s">
        <v>886</v>
      </c>
      <c r="F47" s="206"/>
      <c r="G47" s="206"/>
      <c r="H47" s="206"/>
      <c r="I47" s="206"/>
      <c r="J47" s="206"/>
      <c r="K47" s="17"/>
    </row>
    <row r="48" spans="2:11" ht="15" customHeight="1">
      <c r="B48" s="20"/>
      <c r="C48" s="21"/>
      <c r="D48" s="21"/>
      <c r="E48" s="206" t="s">
        <v>887</v>
      </c>
      <c r="F48" s="206"/>
      <c r="G48" s="206"/>
      <c r="H48" s="206"/>
      <c r="I48" s="206"/>
      <c r="J48" s="206"/>
      <c r="K48" s="17"/>
    </row>
    <row r="49" spans="2:11" ht="15" customHeight="1">
      <c r="B49" s="20"/>
      <c r="C49" s="21"/>
      <c r="D49" s="206" t="s">
        <v>888</v>
      </c>
      <c r="E49" s="206"/>
      <c r="F49" s="206"/>
      <c r="G49" s="206"/>
      <c r="H49" s="206"/>
      <c r="I49" s="206"/>
      <c r="J49" s="206"/>
      <c r="K49" s="17"/>
    </row>
    <row r="50" spans="2:11" ht="25.5" customHeight="1">
      <c r="B50" s="16"/>
      <c r="C50" s="208" t="s">
        <v>889</v>
      </c>
      <c r="D50" s="208"/>
      <c r="E50" s="208"/>
      <c r="F50" s="208"/>
      <c r="G50" s="208"/>
      <c r="H50" s="208"/>
      <c r="I50" s="208"/>
      <c r="J50" s="208"/>
      <c r="K50" s="17"/>
    </row>
    <row r="51" spans="2:11" ht="5.25" customHeight="1">
      <c r="B51" s="16"/>
      <c r="C51" s="18"/>
      <c r="D51" s="18"/>
      <c r="E51" s="18"/>
      <c r="F51" s="18"/>
      <c r="G51" s="18"/>
      <c r="H51" s="18"/>
      <c r="I51" s="18"/>
      <c r="J51" s="18"/>
      <c r="K51" s="17"/>
    </row>
    <row r="52" spans="2:11" ht="15" customHeight="1">
      <c r="B52" s="16"/>
      <c r="C52" s="206" t="s">
        <v>890</v>
      </c>
      <c r="D52" s="206"/>
      <c r="E52" s="206"/>
      <c r="F52" s="206"/>
      <c r="G52" s="206"/>
      <c r="H52" s="206"/>
      <c r="I52" s="206"/>
      <c r="J52" s="206"/>
      <c r="K52" s="17"/>
    </row>
    <row r="53" spans="2:11" ht="15" customHeight="1">
      <c r="B53" s="16"/>
      <c r="C53" s="206" t="s">
        <v>891</v>
      </c>
      <c r="D53" s="206"/>
      <c r="E53" s="206"/>
      <c r="F53" s="206"/>
      <c r="G53" s="206"/>
      <c r="H53" s="206"/>
      <c r="I53" s="206"/>
      <c r="J53" s="206"/>
      <c r="K53" s="17"/>
    </row>
    <row r="54" spans="2:11" ht="12.75" customHeight="1">
      <c r="B54" s="16"/>
      <c r="C54" s="19"/>
      <c r="D54" s="19"/>
      <c r="E54" s="19"/>
      <c r="F54" s="19"/>
      <c r="G54" s="19"/>
      <c r="H54" s="19"/>
      <c r="I54" s="19"/>
      <c r="J54" s="19"/>
      <c r="K54" s="17"/>
    </row>
    <row r="55" spans="2:11" ht="15" customHeight="1">
      <c r="B55" s="16"/>
      <c r="C55" s="206" t="s">
        <v>892</v>
      </c>
      <c r="D55" s="206"/>
      <c r="E55" s="206"/>
      <c r="F55" s="206"/>
      <c r="G55" s="206"/>
      <c r="H55" s="206"/>
      <c r="I55" s="206"/>
      <c r="J55" s="206"/>
      <c r="K55" s="17"/>
    </row>
    <row r="56" spans="2:11" ht="15" customHeight="1">
      <c r="B56" s="16"/>
      <c r="C56" s="21"/>
      <c r="D56" s="206" t="s">
        <v>893</v>
      </c>
      <c r="E56" s="206"/>
      <c r="F56" s="206"/>
      <c r="G56" s="206"/>
      <c r="H56" s="206"/>
      <c r="I56" s="206"/>
      <c r="J56" s="206"/>
      <c r="K56" s="17"/>
    </row>
    <row r="57" spans="2:11" ht="15" customHeight="1">
      <c r="B57" s="16"/>
      <c r="C57" s="21"/>
      <c r="D57" s="206" t="s">
        <v>894</v>
      </c>
      <c r="E57" s="206"/>
      <c r="F57" s="206"/>
      <c r="G57" s="206"/>
      <c r="H57" s="206"/>
      <c r="I57" s="206"/>
      <c r="J57" s="206"/>
      <c r="K57" s="17"/>
    </row>
    <row r="58" spans="2:11" ht="15" customHeight="1">
      <c r="B58" s="16"/>
      <c r="C58" s="21"/>
      <c r="D58" s="206" t="s">
        <v>895</v>
      </c>
      <c r="E58" s="206"/>
      <c r="F58" s="206"/>
      <c r="G58" s="206"/>
      <c r="H58" s="206"/>
      <c r="I58" s="206"/>
      <c r="J58" s="206"/>
      <c r="K58" s="17"/>
    </row>
    <row r="59" spans="2:11" ht="15" customHeight="1">
      <c r="B59" s="16"/>
      <c r="C59" s="21"/>
      <c r="D59" s="206" t="s">
        <v>896</v>
      </c>
      <c r="E59" s="206"/>
      <c r="F59" s="206"/>
      <c r="G59" s="206"/>
      <c r="H59" s="206"/>
      <c r="I59" s="206"/>
      <c r="J59" s="206"/>
      <c r="K59" s="17"/>
    </row>
    <row r="60" spans="2:11" ht="15" customHeight="1">
      <c r="B60" s="16"/>
      <c r="C60" s="21"/>
      <c r="D60" s="210" t="s">
        <v>897</v>
      </c>
      <c r="E60" s="210"/>
      <c r="F60" s="210"/>
      <c r="G60" s="210"/>
      <c r="H60" s="210"/>
      <c r="I60" s="210"/>
      <c r="J60" s="210"/>
      <c r="K60" s="17"/>
    </row>
    <row r="61" spans="2:11" ht="15" customHeight="1">
      <c r="B61" s="16"/>
      <c r="C61" s="21"/>
      <c r="D61" s="206" t="s">
        <v>898</v>
      </c>
      <c r="E61" s="206"/>
      <c r="F61" s="206"/>
      <c r="G61" s="206"/>
      <c r="H61" s="206"/>
      <c r="I61" s="206"/>
      <c r="J61" s="206"/>
      <c r="K61" s="17"/>
    </row>
    <row r="62" spans="2:11" ht="12.75" customHeight="1">
      <c r="B62" s="16"/>
      <c r="C62" s="21"/>
      <c r="D62" s="21"/>
      <c r="E62" s="24"/>
      <c r="F62" s="21"/>
      <c r="G62" s="21"/>
      <c r="H62" s="21"/>
      <c r="I62" s="21"/>
      <c r="J62" s="21"/>
      <c r="K62" s="17"/>
    </row>
    <row r="63" spans="2:11" ht="15" customHeight="1">
      <c r="B63" s="16"/>
      <c r="C63" s="21"/>
      <c r="D63" s="206" t="s">
        <v>899</v>
      </c>
      <c r="E63" s="206"/>
      <c r="F63" s="206"/>
      <c r="G63" s="206"/>
      <c r="H63" s="206"/>
      <c r="I63" s="206"/>
      <c r="J63" s="206"/>
      <c r="K63" s="17"/>
    </row>
    <row r="64" spans="2:11" ht="15" customHeight="1">
      <c r="B64" s="16"/>
      <c r="C64" s="21"/>
      <c r="D64" s="210" t="s">
        <v>900</v>
      </c>
      <c r="E64" s="210"/>
      <c r="F64" s="210"/>
      <c r="G64" s="210"/>
      <c r="H64" s="210"/>
      <c r="I64" s="210"/>
      <c r="J64" s="210"/>
      <c r="K64" s="17"/>
    </row>
    <row r="65" spans="2:11" ht="15" customHeight="1">
      <c r="B65" s="16"/>
      <c r="C65" s="21"/>
      <c r="D65" s="206" t="s">
        <v>901</v>
      </c>
      <c r="E65" s="206"/>
      <c r="F65" s="206"/>
      <c r="G65" s="206"/>
      <c r="H65" s="206"/>
      <c r="I65" s="206"/>
      <c r="J65" s="206"/>
      <c r="K65" s="17"/>
    </row>
    <row r="66" spans="2:11" ht="15" customHeight="1">
      <c r="B66" s="16"/>
      <c r="C66" s="21"/>
      <c r="D66" s="206" t="s">
        <v>902</v>
      </c>
      <c r="E66" s="206"/>
      <c r="F66" s="206"/>
      <c r="G66" s="206"/>
      <c r="H66" s="206"/>
      <c r="I66" s="206"/>
      <c r="J66" s="206"/>
      <c r="K66" s="17"/>
    </row>
    <row r="67" spans="2:11" ht="15" customHeight="1">
      <c r="B67" s="16"/>
      <c r="C67" s="21"/>
      <c r="D67" s="206" t="s">
        <v>903</v>
      </c>
      <c r="E67" s="206"/>
      <c r="F67" s="206"/>
      <c r="G67" s="206"/>
      <c r="H67" s="206"/>
      <c r="I67" s="206"/>
      <c r="J67" s="206"/>
      <c r="K67" s="17"/>
    </row>
    <row r="68" spans="2:11" ht="15" customHeight="1">
      <c r="B68" s="16"/>
      <c r="C68" s="21"/>
      <c r="D68" s="206" t="s">
        <v>904</v>
      </c>
      <c r="E68" s="206"/>
      <c r="F68" s="206"/>
      <c r="G68" s="206"/>
      <c r="H68" s="206"/>
      <c r="I68" s="206"/>
      <c r="J68" s="206"/>
      <c r="K68" s="17"/>
    </row>
    <row r="69" spans="2:11" ht="12.75" customHeight="1">
      <c r="B69" s="25"/>
      <c r="C69" s="26"/>
      <c r="D69" s="26"/>
      <c r="E69" s="26"/>
      <c r="F69" s="26"/>
      <c r="G69" s="26"/>
      <c r="H69" s="26"/>
      <c r="I69" s="26"/>
      <c r="J69" s="26"/>
      <c r="K69" s="27"/>
    </row>
    <row r="70" spans="2:11" ht="18.75" customHeight="1">
      <c r="B70" s="28"/>
      <c r="C70" s="28"/>
      <c r="D70" s="28"/>
      <c r="E70" s="28"/>
      <c r="F70" s="28"/>
      <c r="G70" s="28"/>
      <c r="H70" s="28"/>
      <c r="I70" s="28"/>
      <c r="J70" s="28"/>
      <c r="K70" s="29"/>
    </row>
    <row r="71" spans="2:11" ht="18.75" customHeight="1">
      <c r="B71" s="29"/>
      <c r="C71" s="29"/>
      <c r="D71" s="29"/>
      <c r="E71" s="29"/>
      <c r="F71" s="29"/>
      <c r="G71" s="29"/>
      <c r="H71" s="29"/>
      <c r="I71" s="29"/>
      <c r="J71" s="29"/>
      <c r="K71" s="29"/>
    </row>
    <row r="72" spans="2:11" ht="7.5" customHeight="1">
      <c r="B72" s="30"/>
      <c r="C72" s="31"/>
      <c r="D72" s="31"/>
      <c r="E72" s="31"/>
      <c r="F72" s="31"/>
      <c r="G72" s="31"/>
      <c r="H72" s="31"/>
      <c r="I72" s="31"/>
      <c r="J72" s="31"/>
      <c r="K72" s="32"/>
    </row>
    <row r="73" spans="2:11" ht="45" customHeight="1">
      <c r="B73" s="33"/>
      <c r="C73" s="211" t="s">
        <v>86</v>
      </c>
      <c r="D73" s="211"/>
      <c r="E73" s="211"/>
      <c r="F73" s="211"/>
      <c r="G73" s="211"/>
      <c r="H73" s="211"/>
      <c r="I73" s="211"/>
      <c r="J73" s="211"/>
      <c r="K73" s="34"/>
    </row>
    <row r="74" spans="2:11" ht="17.25" customHeight="1">
      <c r="B74" s="33"/>
      <c r="C74" s="35" t="s">
        <v>905</v>
      </c>
      <c r="D74" s="35"/>
      <c r="E74" s="35"/>
      <c r="F74" s="35" t="s">
        <v>906</v>
      </c>
      <c r="G74" s="36"/>
      <c r="H74" s="35" t="s">
        <v>124</v>
      </c>
      <c r="I74" s="35" t="s">
        <v>56</v>
      </c>
      <c r="J74" s="35" t="s">
        <v>907</v>
      </c>
      <c r="K74" s="34"/>
    </row>
    <row r="75" spans="2:11" ht="17.25" customHeight="1">
      <c r="B75" s="33"/>
      <c r="C75" s="37" t="s">
        <v>908</v>
      </c>
      <c r="D75" s="37"/>
      <c r="E75" s="37"/>
      <c r="F75" s="38" t="s">
        <v>909</v>
      </c>
      <c r="G75" s="39"/>
      <c r="H75" s="37"/>
      <c r="I75" s="37"/>
      <c r="J75" s="37" t="s">
        <v>910</v>
      </c>
      <c r="K75" s="34"/>
    </row>
    <row r="76" spans="2:11" ht="5.25" customHeight="1">
      <c r="B76" s="33"/>
      <c r="C76" s="40"/>
      <c r="D76" s="40"/>
      <c r="E76" s="40"/>
      <c r="F76" s="40"/>
      <c r="G76" s="41"/>
      <c r="H76" s="40"/>
      <c r="I76" s="40"/>
      <c r="J76" s="40"/>
      <c r="K76" s="34"/>
    </row>
    <row r="77" spans="2:11" ht="15" customHeight="1">
      <c r="B77" s="33"/>
      <c r="C77" s="23" t="s">
        <v>52</v>
      </c>
      <c r="D77" s="40"/>
      <c r="E77" s="40"/>
      <c r="F77" s="42" t="s">
        <v>911</v>
      </c>
      <c r="G77" s="41"/>
      <c r="H77" s="23" t="s">
        <v>912</v>
      </c>
      <c r="I77" s="23" t="s">
        <v>913</v>
      </c>
      <c r="J77" s="23">
        <v>20</v>
      </c>
      <c r="K77" s="34"/>
    </row>
    <row r="78" spans="2:11" ht="15" customHeight="1">
      <c r="B78" s="33"/>
      <c r="C78" s="23" t="s">
        <v>914</v>
      </c>
      <c r="D78" s="23"/>
      <c r="E78" s="23"/>
      <c r="F78" s="42" t="s">
        <v>911</v>
      </c>
      <c r="G78" s="41"/>
      <c r="H78" s="23" t="s">
        <v>915</v>
      </c>
      <c r="I78" s="23" t="s">
        <v>913</v>
      </c>
      <c r="J78" s="23">
        <v>120</v>
      </c>
      <c r="K78" s="34"/>
    </row>
    <row r="79" spans="2:11" ht="15" customHeight="1">
      <c r="B79" s="43"/>
      <c r="C79" s="23" t="s">
        <v>916</v>
      </c>
      <c r="D79" s="23"/>
      <c r="E79" s="23"/>
      <c r="F79" s="42" t="s">
        <v>917</v>
      </c>
      <c r="G79" s="41"/>
      <c r="H79" s="23" t="s">
        <v>918</v>
      </c>
      <c r="I79" s="23" t="s">
        <v>913</v>
      </c>
      <c r="J79" s="23">
        <v>50</v>
      </c>
      <c r="K79" s="34"/>
    </row>
    <row r="80" spans="2:11" ht="15" customHeight="1">
      <c r="B80" s="43"/>
      <c r="C80" s="23" t="s">
        <v>919</v>
      </c>
      <c r="D80" s="23"/>
      <c r="E80" s="23"/>
      <c r="F80" s="42" t="s">
        <v>911</v>
      </c>
      <c r="G80" s="41"/>
      <c r="H80" s="23" t="s">
        <v>920</v>
      </c>
      <c r="I80" s="23" t="s">
        <v>921</v>
      </c>
      <c r="J80" s="23"/>
      <c r="K80" s="34"/>
    </row>
    <row r="81" spans="2:11" ht="15" customHeight="1">
      <c r="B81" s="43"/>
      <c r="C81" s="44" t="s">
        <v>922</v>
      </c>
      <c r="D81" s="44"/>
      <c r="E81" s="44"/>
      <c r="F81" s="45" t="s">
        <v>917</v>
      </c>
      <c r="G81" s="44"/>
      <c r="H81" s="44" t="s">
        <v>923</v>
      </c>
      <c r="I81" s="44" t="s">
        <v>913</v>
      </c>
      <c r="J81" s="44">
        <v>15</v>
      </c>
      <c r="K81" s="34"/>
    </row>
    <row r="82" spans="2:11" ht="15" customHeight="1">
      <c r="B82" s="43"/>
      <c r="C82" s="44" t="s">
        <v>924</v>
      </c>
      <c r="D82" s="44"/>
      <c r="E82" s="44"/>
      <c r="F82" s="45" t="s">
        <v>917</v>
      </c>
      <c r="G82" s="44"/>
      <c r="H82" s="44" t="s">
        <v>925</v>
      </c>
      <c r="I82" s="44" t="s">
        <v>913</v>
      </c>
      <c r="J82" s="44">
        <v>15</v>
      </c>
      <c r="K82" s="34"/>
    </row>
    <row r="83" spans="2:11" ht="15" customHeight="1">
      <c r="B83" s="43"/>
      <c r="C83" s="44" t="s">
        <v>926</v>
      </c>
      <c r="D83" s="44"/>
      <c r="E83" s="44"/>
      <c r="F83" s="45" t="s">
        <v>917</v>
      </c>
      <c r="G83" s="44"/>
      <c r="H83" s="44" t="s">
        <v>927</v>
      </c>
      <c r="I83" s="44" t="s">
        <v>913</v>
      </c>
      <c r="J83" s="44">
        <v>20</v>
      </c>
      <c r="K83" s="34"/>
    </row>
    <row r="84" spans="2:11" ht="15" customHeight="1">
      <c r="B84" s="43"/>
      <c r="C84" s="44" t="s">
        <v>928</v>
      </c>
      <c r="D84" s="44"/>
      <c r="E84" s="44"/>
      <c r="F84" s="45" t="s">
        <v>917</v>
      </c>
      <c r="G84" s="44"/>
      <c r="H84" s="44" t="s">
        <v>929</v>
      </c>
      <c r="I84" s="44" t="s">
        <v>913</v>
      </c>
      <c r="J84" s="44">
        <v>20</v>
      </c>
      <c r="K84" s="34"/>
    </row>
    <row r="85" spans="2:11" ht="15" customHeight="1">
      <c r="B85" s="43"/>
      <c r="C85" s="23" t="s">
        <v>930</v>
      </c>
      <c r="D85" s="23"/>
      <c r="E85" s="23"/>
      <c r="F85" s="42" t="s">
        <v>917</v>
      </c>
      <c r="G85" s="41"/>
      <c r="H85" s="23" t="s">
        <v>931</v>
      </c>
      <c r="I85" s="23" t="s">
        <v>913</v>
      </c>
      <c r="J85" s="23">
        <v>50</v>
      </c>
      <c r="K85" s="34"/>
    </row>
    <row r="86" spans="2:11" ht="15" customHeight="1">
      <c r="B86" s="43"/>
      <c r="C86" s="23" t="s">
        <v>932</v>
      </c>
      <c r="D86" s="23"/>
      <c r="E86" s="23"/>
      <c r="F86" s="42" t="s">
        <v>917</v>
      </c>
      <c r="G86" s="41"/>
      <c r="H86" s="23" t="s">
        <v>933</v>
      </c>
      <c r="I86" s="23" t="s">
        <v>913</v>
      </c>
      <c r="J86" s="23">
        <v>20</v>
      </c>
      <c r="K86" s="34"/>
    </row>
    <row r="87" spans="2:11" ht="15" customHeight="1">
      <c r="B87" s="43"/>
      <c r="C87" s="23" t="s">
        <v>934</v>
      </c>
      <c r="D87" s="23"/>
      <c r="E87" s="23"/>
      <c r="F87" s="42" t="s">
        <v>917</v>
      </c>
      <c r="G87" s="41"/>
      <c r="H87" s="23" t="s">
        <v>935</v>
      </c>
      <c r="I87" s="23" t="s">
        <v>913</v>
      </c>
      <c r="J87" s="23">
        <v>20</v>
      </c>
      <c r="K87" s="34"/>
    </row>
    <row r="88" spans="2:11" ht="15" customHeight="1">
      <c r="B88" s="43"/>
      <c r="C88" s="23" t="s">
        <v>936</v>
      </c>
      <c r="D88" s="23"/>
      <c r="E88" s="23"/>
      <c r="F88" s="42" t="s">
        <v>917</v>
      </c>
      <c r="G88" s="41"/>
      <c r="H88" s="23" t="s">
        <v>937</v>
      </c>
      <c r="I88" s="23" t="s">
        <v>913</v>
      </c>
      <c r="J88" s="23">
        <v>50</v>
      </c>
      <c r="K88" s="34"/>
    </row>
    <row r="89" spans="2:11" ht="15" customHeight="1">
      <c r="B89" s="43"/>
      <c r="C89" s="23" t="s">
        <v>938</v>
      </c>
      <c r="D89" s="23"/>
      <c r="E89" s="23"/>
      <c r="F89" s="42" t="s">
        <v>917</v>
      </c>
      <c r="G89" s="41"/>
      <c r="H89" s="23" t="s">
        <v>938</v>
      </c>
      <c r="I89" s="23" t="s">
        <v>913</v>
      </c>
      <c r="J89" s="23">
        <v>50</v>
      </c>
      <c r="K89" s="34"/>
    </row>
    <row r="90" spans="2:11" ht="15" customHeight="1">
      <c r="B90" s="43"/>
      <c r="C90" s="23" t="s">
        <v>129</v>
      </c>
      <c r="D90" s="23"/>
      <c r="E90" s="23"/>
      <c r="F90" s="42" t="s">
        <v>917</v>
      </c>
      <c r="G90" s="41"/>
      <c r="H90" s="23" t="s">
        <v>939</v>
      </c>
      <c r="I90" s="23" t="s">
        <v>913</v>
      </c>
      <c r="J90" s="23">
        <v>255</v>
      </c>
      <c r="K90" s="34"/>
    </row>
    <row r="91" spans="2:11" ht="15" customHeight="1">
      <c r="B91" s="43"/>
      <c r="C91" s="23" t="s">
        <v>940</v>
      </c>
      <c r="D91" s="23"/>
      <c r="E91" s="23"/>
      <c r="F91" s="42" t="s">
        <v>911</v>
      </c>
      <c r="G91" s="41"/>
      <c r="H91" s="23" t="s">
        <v>941</v>
      </c>
      <c r="I91" s="23" t="s">
        <v>942</v>
      </c>
      <c r="J91" s="23"/>
      <c r="K91" s="34"/>
    </row>
    <row r="92" spans="2:11" ht="15" customHeight="1">
      <c r="B92" s="43"/>
      <c r="C92" s="23" t="s">
        <v>943</v>
      </c>
      <c r="D92" s="23"/>
      <c r="E92" s="23"/>
      <c r="F92" s="42" t="s">
        <v>911</v>
      </c>
      <c r="G92" s="41"/>
      <c r="H92" s="23" t="s">
        <v>944</v>
      </c>
      <c r="I92" s="23" t="s">
        <v>945</v>
      </c>
      <c r="J92" s="23"/>
      <c r="K92" s="34"/>
    </row>
    <row r="93" spans="2:11" ht="15" customHeight="1">
      <c r="B93" s="43"/>
      <c r="C93" s="23" t="s">
        <v>946</v>
      </c>
      <c r="D93" s="23"/>
      <c r="E93" s="23"/>
      <c r="F93" s="42" t="s">
        <v>911</v>
      </c>
      <c r="G93" s="41"/>
      <c r="H93" s="23" t="s">
        <v>946</v>
      </c>
      <c r="I93" s="23" t="s">
        <v>945</v>
      </c>
      <c r="J93" s="23"/>
      <c r="K93" s="34"/>
    </row>
    <row r="94" spans="2:11" ht="15" customHeight="1">
      <c r="B94" s="43"/>
      <c r="C94" s="23" t="s">
        <v>37</v>
      </c>
      <c r="D94" s="23"/>
      <c r="E94" s="23"/>
      <c r="F94" s="42" t="s">
        <v>911</v>
      </c>
      <c r="G94" s="41"/>
      <c r="H94" s="23" t="s">
        <v>947</v>
      </c>
      <c r="I94" s="23" t="s">
        <v>945</v>
      </c>
      <c r="J94" s="23"/>
      <c r="K94" s="34"/>
    </row>
    <row r="95" spans="2:11" ht="15" customHeight="1">
      <c r="B95" s="43"/>
      <c r="C95" s="23" t="s">
        <v>47</v>
      </c>
      <c r="D95" s="23"/>
      <c r="E95" s="23"/>
      <c r="F95" s="42" t="s">
        <v>911</v>
      </c>
      <c r="G95" s="41"/>
      <c r="H95" s="23" t="s">
        <v>948</v>
      </c>
      <c r="I95" s="23" t="s">
        <v>945</v>
      </c>
      <c r="J95" s="23"/>
      <c r="K95" s="34"/>
    </row>
    <row r="96" spans="2:11" ht="15" customHeight="1">
      <c r="B96" s="46"/>
      <c r="C96" s="47"/>
      <c r="D96" s="47"/>
      <c r="E96" s="47"/>
      <c r="F96" s="47"/>
      <c r="G96" s="47"/>
      <c r="H96" s="47"/>
      <c r="I96" s="47"/>
      <c r="J96" s="47"/>
      <c r="K96" s="48"/>
    </row>
    <row r="97" spans="2:11" ht="18.75" customHeight="1">
      <c r="B97" s="49"/>
      <c r="C97" s="50"/>
      <c r="D97" s="50"/>
      <c r="E97" s="50"/>
      <c r="F97" s="50"/>
      <c r="G97" s="50"/>
      <c r="H97" s="50"/>
      <c r="I97" s="50"/>
      <c r="J97" s="50"/>
      <c r="K97" s="49"/>
    </row>
    <row r="98" spans="2:11" ht="18.75" customHeight="1">
      <c r="B98" s="29"/>
      <c r="C98" s="29"/>
      <c r="D98" s="29"/>
      <c r="E98" s="29"/>
      <c r="F98" s="29"/>
      <c r="G98" s="29"/>
      <c r="H98" s="29"/>
      <c r="I98" s="29"/>
      <c r="J98" s="29"/>
      <c r="K98" s="29"/>
    </row>
    <row r="99" spans="2:11" ht="7.5" customHeight="1">
      <c r="B99" s="30"/>
      <c r="C99" s="31"/>
      <c r="D99" s="31"/>
      <c r="E99" s="31"/>
      <c r="F99" s="31"/>
      <c r="G99" s="31"/>
      <c r="H99" s="31"/>
      <c r="I99" s="31"/>
      <c r="J99" s="31"/>
      <c r="K99" s="32"/>
    </row>
    <row r="100" spans="2:11" ht="45" customHeight="1">
      <c r="B100" s="33"/>
      <c r="C100" s="211" t="s">
        <v>949</v>
      </c>
      <c r="D100" s="211"/>
      <c r="E100" s="211"/>
      <c r="F100" s="211"/>
      <c r="G100" s="211"/>
      <c r="H100" s="211"/>
      <c r="I100" s="211"/>
      <c r="J100" s="211"/>
      <c r="K100" s="34"/>
    </row>
    <row r="101" spans="2:11" ht="17.25" customHeight="1">
      <c r="B101" s="33"/>
      <c r="C101" s="35" t="s">
        <v>905</v>
      </c>
      <c r="D101" s="35"/>
      <c r="E101" s="35"/>
      <c r="F101" s="35" t="s">
        <v>906</v>
      </c>
      <c r="G101" s="36"/>
      <c r="H101" s="35" t="s">
        <v>124</v>
      </c>
      <c r="I101" s="35" t="s">
        <v>56</v>
      </c>
      <c r="J101" s="35" t="s">
        <v>907</v>
      </c>
      <c r="K101" s="34"/>
    </row>
    <row r="102" spans="2:11" ht="17.25" customHeight="1">
      <c r="B102" s="33"/>
      <c r="C102" s="37" t="s">
        <v>908</v>
      </c>
      <c r="D102" s="37"/>
      <c r="E102" s="37"/>
      <c r="F102" s="38" t="s">
        <v>909</v>
      </c>
      <c r="G102" s="39"/>
      <c r="H102" s="37"/>
      <c r="I102" s="37"/>
      <c r="J102" s="37" t="s">
        <v>910</v>
      </c>
      <c r="K102" s="34"/>
    </row>
    <row r="103" spans="2:11" ht="5.25" customHeight="1">
      <c r="B103" s="33"/>
      <c r="C103" s="35"/>
      <c r="D103" s="35"/>
      <c r="E103" s="35"/>
      <c r="F103" s="35"/>
      <c r="G103" s="51"/>
      <c r="H103" s="35"/>
      <c r="I103" s="35"/>
      <c r="J103" s="35"/>
      <c r="K103" s="34"/>
    </row>
    <row r="104" spans="2:11" ht="15" customHeight="1">
      <c r="B104" s="33"/>
      <c r="C104" s="23" t="s">
        <v>52</v>
      </c>
      <c r="D104" s="40"/>
      <c r="E104" s="40"/>
      <c r="F104" s="42" t="s">
        <v>911</v>
      </c>
      <c r="G104" s="51"/>
      <c r="H104" s="23" t="s">
        <v>950</v>
      </c>
      <c r="I104" s="23" t="s">
        <v>913</v>
      </c>
      <c r="J104" s="23">
        <v>20</v>
      </c>
      <c r="K104" s="34"/>
    </row>
    <row r="105" spans="2:11" ht="15" customHeight="1">
      <c r="B105" s="33"/>
      <c r="C105" s="23" t="s">
        <v>914</v>
      </c>
      <c r="D105" s="23"/>
      <c r="E105" s="23"/>
      <c r="F105" s="42" t="s">
        <v>911</v>
      </c>
      <c r="G105" s="23"/>
      <c r="H105" s="23" t="s">
        <v>950</v>
      </c>
      <c r="I105" s="23" t="s">
        <v>913</v>
      </c>
      <c r="J105" s="23">
        <v>120</v>
      </c>
      <c r="K105" s="34"/>
    </row>
    <row r="106" spans="2:11" ht="15" customHeight="1">
      <c r="B106" s="43"/>
      <c r="C106" s="23" t="s">
        <v>916</v>
      </c>
      <c r="D106" s="23"/>
      <c r="E106" s="23"/>
      <c r="F106" s="42" t="s">
        <v>917</v>
      </c>
      <c r="G106" s="23"/>
      <c r="H106" s="23" t="s">
        <v>950</v>
      </c>
      <c r="I106" s="23" t="s">
        <v>913</v>
      </c>
      <c r="J106" s="23">
        <v>50</v>
      </c>
      <c r="K106" s="34"/>
    </row>
    <row r="107" spans="2:11" ht="15" customHeight="1">
      <c r="B107" s="43"/>
      <c r="C107" s="23" t="s">
        <v>919</v>
      </c>
      <c r="D107" s="23"/>
      <c r="E107" s="23"/>
      <c r="F107" s="42" t="s">
        <v>911</v>
      </c>
      <c r="G107" s="23"/>
      <c r="H107" s="23" t="s">
        <v>950</v>
      </c>
      <c r="I107" s="23" t="s">
        <v>921</v>
      </c>
      <c r="J107" s="23"/>
      <c r="K107" s="34"/>
    </row>
    <row r="108" spans="2:11" ht="15" customHeight="1">
      <c r="B108" s="43"/>
      <c r="C108" s="23" t="s">
        <v>930</v>
      </c>
      <c r="D108" s="23"/>
      <c r="E108" s="23"/>
      <c r="F108" s="42" t="s">
        <v>917</v>
      </c>
      <c r="G108" s="23"/>
      <c r="H108" s="23" t="s">
        <v>950</v>
      </c>
      <c r="I108" s="23" t="s">
        <v>913</v>
      </c>
      <c r="J108" s="23">
        <v>50</v>
      </c>
      <c r="K108" s="34"/>
    </row>
    <row r="109" spans="2:11" ht="15" customHeight="1">
      <c r="B109" s="43"/>
      <c r="C109" s="23" t="s">
        <v>938</v>
      </c>
      <c r="D109" s="23"/>
      <c r="E109" s="23"/>
      <c r="F109" s="42" t="s">
        <v>917</v>
      </c>
      <c r="G109" s="23"/>
      <c r="H109" s="23" t="s">
        <v>950</v>
      </c>
      <c r="I109" s="23" t="s">
        <v>913</v>
      </c>
      <c r="J109" s="23">
        <v>50</v>
      </c>
      <c r="K109" s="34"/>
    </row>
    <row r="110" spans="2:11" ht="15" customHeight="1">
      <c r="B110" s="43"/>
      <c r="C110" s="23" t="s">
        <v>936</v>
      </c>
      <c r="D110" s="23"/>
      <c r="E110" s="23"/>
      <c r="F110" s="42" t="s">
        <v>917</v>
      </c>
      <c r="G110" s="23"/>
      <c r="H110" s="23" t="s">
        <v>950</v>
      </c>
      <c r="I110" s="23" t="s">
        <v>913</v>
      </c>
      <c r="J110" s="23">
        <v>50</v>
      </c>
      <c r="K110" s="34"/>
    </row>
    <row r="111" spans="2:11" ht="15" customHeight="1">
      <c r="B111" s="43"/>
      <c r="C111" s="23" t="s">
        <v>52</v>
      </c>
      <c r="D111" s="23"/>
      <c r="E111" s="23"/>
      <c r="F111" s="42" t="s">
        <v>911</v>
      </c>
      <c r="G111" s="23"/>
      <c r="H111" s="23" t="s">
        <v>951</v>
      </c>
      <c r="I111" s="23" t="s">
        <v>913</v>
      </c>
      <c r="J111" s="23">
        <v>20</v>
      </c>
      <c r="K111" s="34"/>
    </row>
    <row r="112" spans="2:11" ht="15" customHeight="1">
      <c r="B112" s="43"/>
      <c r="C112" s="23" t="s">
        <v>952</v>
      </c>
      <c r="D112" s="23"/>
      <c r="E112" s="23"/>
      <c r="F112" s="42" t="s">
        <v>911</v>
      </c>
      <c r="G112" s="23"/>
      <c r="H112" s="23" t="s">
        <v>953</v>
      </c>
      <c r="I112" s="23" t="s">
        <v>913</v>
      </c>
      <c r="J112" s="23">
        <v>120</v>
      </c>
      <c r="K112" s="34"/>
    </row>
    <row r="113" spans="2:11" ht="15" customHeight="1">
      <c r="B113" s="43"/>
      <c r="C113" s="23" t="s">
        <v>37</v>
      </c>
      <c r="D113" s="23"/>
      <c r="E113" s="23"/>
      <c r="F113" s="42" t="s">
        <v>911</v>
      </c>
      <c r="G113" s="23"/>
      <c r="H113" s="23" t="s">
        <v>954</v>
      </c>
      <c r="I113" s="23" t="s">
        <v>945</v>
      </c>
      <c r="J113" s="23"/>
      <c r="K113" s="34"/>
    </row>
    <row r="114" spans="2:11" ht="15" customHeight="1">
      <c r="B114" s="43"/>
      <c r="C114" s="23" t="s">
        <v>47</v>
      </c>
      <c r="D114" s="23"/>
      <c r="E114" s="23"/>
      <c r="F114" s="42" t="s">
        <v>911</v>
      </c>
      <c r="G114" s="23"/>
      <c r="H114" s="23" t="s">
        <v>955</v>
      </c>
      <c r="I114" s="23" t="s">
        <v>945</v>
      </c>
      <c r="J114" s="23"/>
      <c r="K114" s="34"/>
    </row>
    <row r="115" spans="2:11" ht="15" customHeight="1">
      <c r="B115" s="43"/>
      <c r="C115" s="23" t="s">
        <v>56</v>
      </c>
      <c r="D115" s="23"/>
      <c r="E115" s="23"/>
      <c r="F115" s="42" t="s">
        <v>911</v>
      </c>
      <c r="G115" s="23"/>
      <c r="H115" s="23" t="s">
        <v>956</v>
      </c>
      <c r="I115" s="23" t="s">
        <v>957</v>
      </c>
      <c r="J115" s="23"/>
      <c r="K115" s="34"/>
    </row>
    <row r="116" spans="2:11" ht="15" customHeight="1">
      <c r="B116" s="46"/>
      <c r="C116" s="52"/>
      <c r="D116" s="52"/>
      <c r="E116" s="52"/>
      <c r="F116" s="52"/>
      <c r="G116" s="52"/>
      <c r="H116" s="52"/>
      <c r="I116" s="52"/>
      <c r="J116" s="52"/>
      <c r="K116" s="48"/>
    </row>
    <row r="117" spans="2:11" ht="18.75" customHeight="1">
      <c r="B117" s="53"/>
      <c r="C117" s="19"/>
      <c r="D117" s="19"/>
      <c r="E117" s="19"/>
      <c r="F117" s="54"/>
      <c r="G117" s="19"/>
      <c r="H117" s="19"/>
      <c r="I117" s="19"/>
      <c r="J117" s="19"/>
      <c r="K117" s="53"/>
    </row>
    <row r="118" spans="2:11" ht="18.75" customHeight="1">
      <c r="B118" s="29"/>
      <c r="C118" s="29"/>
      <c r="D118" s="29"/>
      <c r="E118" s="29"/>
      <c r="F118" s="29"/>
      <c r="G118" s="29"/>
      <c r="H118" s="29"/>
      <c r="I118" s="29"/>
      <c r="J118" s="29"/>
      <c r="K118" s="29"/>
    </row>
    <row r="119" spans="2:11" ht="7.5" customHeight="1">
      <c r="B119" s="55"/>
      <c r="C119" s="56"/>
      <c r="D119" s="56"/>
      <c r="E119" s="56"/>
      <c r="F119" s="56"/>
      <c r="G119" s="56"/>
      <c r="H119" s="56"/>
      <c r="I119" s="56"/>
      <c r="J119" s="56"/>
      <c r="K119" s="57"/>
    </row>
    <row r="120" spans="2:11" ht="45" customHeight="1">
      <c r="B120" s="58"/>
      <c r="C120" s="207" t="s">
        <v>958</v>
      </c>
      <c r="D120" s="207"/>
      <c r="E120" s="207"/>
      <c r="F120" s="207"/>
      <c r="G120" s="207"/>
      <c r="H120" s="207"/>
      <c r="I120" s="207"/>
      <c r="J120" s="207"/>
      <c r="K120" s="59"/>
    </row>
    <row r="121" spans="2:11" ht="17.25" customHeight="1">
      <c r="B121" s="60"/>
      <c r="C121" s="35" t="s">
        <v>905</v>
      </c>
      <c r="D121" s="35"/>
      <c r="E121" s="35"/>
      <c r="F121" s="35" t="s">
        <v>906</v>
      </c>
      <c r="G121" s="36"/>
      <c r="H121" s="35" t="s">
        <v>124</v>
      </c>
      <c r="I121" s="35" t="s">
        <v>56</v>
      </c>
      <c r="J121" s="35" t="s">
        <v>907</v>
      </c>
      <c r="K121" s="61"/>
    </row>
    <row r="122" spans="2:11" ht="17.25" customHeight="1">
      <c r="B122" s="60"/>
      <c r="C122" s="37" t="s">
        <v>908</v>
      </c>
      <c r="D122" s="37"/>
      <c r="E122" s="37"/>
      <c r="F122" s="38" t="s">
        <v>909</v>
      </c>
      <c r="G122" s="39"/>
      <c r="H122" s="37"/>
      <c r="I122" s="37"/>
      <c r="J122" s="37" t="s">
        <v>910</v>
      </c>
      <c r="K122" s="61"/>
    </row>
    <row r="123" spans="2:11" ht="5.25" customHeight="1">
      <c r="B123" s="62"/>
      <c r="C123" s="40"/>
      <c r="D123" s="40"/>
      <c r="E123" s="40"/>
      <c r="F123" s="40"/>
      <c r="G123" s="23"/>
      <c r="H123" s="40"/>
      <c r="I123" s="40"/>
      <c r="J123" s="40"/>
      <c r="K123" s="63"/>
    </row>
    <row r="124" spans="2:11" ht="15" customHeight="1">
      <c r="B124" s="62"/>
      <c r="C124" s="23" t="s">
        <v>914</v>
      </c>
      <c r="D124" s="40"/>
      <c r="E124" s="40"/>
      <c r="F124" s="42" t="s">
        <v>911</v>
      </c>
      <c r="G124" s="23"/>
      <c r="H124" s="23" t="s">
        <v>950</v>
      </c>
      <c r="I124" s="23" t="s">
        <v>913</v>
      </c>
      <c r="J124" s="23">
        <v>120</v>
      </c>
      <c r="K124" s="64"/>
    </row>
    <row r="125" spans="2:11" ht="15" customHeight="1">
      <c r="B125" s="62"/>
      <c r="C125" s="23" t="s">
        <v>959</v>
      </c>
      <c r="D125" s="23"/>
      <c r="E125" s="23"/>
      <c r="F125" s="42" t="s">
        <v>911</v>
      </c>
      <c r="G125" s="23"/>
      <c r="H125" s="23" t="s">
        <v>960</v>
      </c>
      <c r="I125" s="23" t="s">
        <v>913</v>
      </c>
      <c r="J125" s="23" t="s">
        <v>961</v>
      </c>
      <c r="K125" s="64"/>
    </row>
    <row r="126" spans="2:11" ht="15" customHeight="1">
      <c r="B126" s="62"/>
      <c r="C126" s="23" t="s">
        <v>860</v>
      </c>
      <c r="D126" s="23"/>
      <c r="E126" s="23"/>
      <c r="F126" s="42" t="s">
        <v>911</v>
      </c>
      <c r="G126" s="23"/>
      <c r="H126" s="23" t="s">
        <v>962</v>
      </c>
      <c r="I126" s="23" t="s">
        <v>913</v>
      </c>
      <c r="J126" s="23" t="s">
        <v>961</v>
      </c>
      <c r="K126" s="64"/>
    </row>
    <row r="127" spans="2:11" ht="15" customHeight="1">
      <c r="B127" s="62"/>
      <c r="C127" s="23" t="s">
        <v>922</v>
      </c>
      <c r="D127" s="23"/>
      <c r="E127" s="23"/>
      <c r="F127" s="42" t="s">
        <v>917</v>
      </c>
      <c r="G127" s="23"/>
      <c r="H127" s="23" t="s">
        <v>923</v>
      </c>
      <c r="I127" s="23" t="s">
        <v>913</v>
      </c>
      <c r="J127" s="23">
        <v>15</v>
      </c>
      <c r="K127" s="64"/>
    </row>
    <row r="128" spans="2:11" ht="15" customHeight="1">
      <c r="B128" s="62"/>
      <c r="C128" s="44" t="s">
        <v>924</v>
      </c>
      <c r="D128" s="44"/>
      <c r="E128" s="44"/>
      <c r="F128" s="45" t="s">
        <v>917</v>
      </c>
      <c r="G128" s="44"/>
      <c r="H128" s="44" t="s">
        <v>925</v>
      </c>
      <c r="I128" s="44" t="s">
        <v>913</v>
      </c>
      <c r="J128" s="44">
        <v>15</v>
      </c>
      <c r="K128" s="64"/>
    </row>
    <row r="129" spans="2:11" ht="15" customHeight="1">
      <c r="B129" s="62"/>
      <c r="C129" s="44" t="s">
        <v>926</v>
      </c>
      <c r="D129" s="44"/>
      <c r="E129" s="44"/>
      <c r="F129" s="45" t="s">
        <v>917</v>
      </c>
      <c r="G129" s="44"/>
      <c r="H129" s="44" t="s">
        <v>927</v>
      </c>
      <c r="I129" s="44" t="s">
        <v>913</v>
      </c>
      <c r="J129" s="44">
        <v>20</v>
      </c>
      <c r="K129" s="64"/>
    </row>
    <row r="130" spans="2:11" ht="15" customHeight="1">
      <c r="B130" s="62"/>
      <c r="C130" s="44" t="s">
        <v>928</v>
      </c>
      <c r="D130" s="44"/>
      <c r="E130" s="44"/>
      <c r="F130" s="45" t="s">
        <v>917</v>
      </c>
      <c r="G130" s="44"/>
      <c r="H130" s="44" t="s">
        <v>929</v>
      </c>
      <c r="I130" s="44" t="s">
        <v>913</v>
      </c>
      <c r="J130" s="44">
        <v>20</v>
      </c>
      <c r="K130" s="64"/>
    </row>
    <row r="131" spans="2:11" ht="15" customHeight="1">
      <c r="B131" s="62"/>
      <c r="C131" s="23" t="s">
        <v>916</v>
      </c>
      <c r="D131" s="23"/>
      <c r="E131" s="23"/>
      <c r="F131" s="42" t="s">
        <v>917</v>
      </c>
      <c r="G131" s="23"/>
      <c r="H131" s="23" t="s">
        <v>950</v>
      </c>
      <c r="I131" s="23" t="s">
        <v>913</v>
      </c>
      <c r="J131" s="23">
        <v>50</v>
      </c>
      <c r="K131" s="64"/>
    </row>
    <row r="132" spans="2:11" ht="15" customHeight="1">
      <c r="B132" s="62"/>
      <c r="C132" s="23" t="s">
        <v>930</v>
      </c>
      <c r="D132" s="23"/>
      <c r="E132" s="23"/>
      <c r="F132" s="42" t="s">
        <v>917</v>
      </c>
      <c r="G132" s="23"/>
      <c r="H132" s="23" t="s">
        <v>950</v>
      </c>
      <c r="I132" s="23" t="s">
        <v>913</v>
      </c>
      <c r="J132" s="23">
        <v>50</v>
      </c>
      <c r="K132" s="64"/>
    </row>
    <row r="133" spans="2:11" ht="15" customHeight="1">
      <c r="B133" s="62"/>
      <c r="C133" s="23" t="s">
        <v>936</v>
      </c>
      <c r="D133" s="23"/>
      <c r="E133" s="23"/>
      <c r="F133" s="42" t="s">
        <v>917</v>
      </c>
      <c r="G133" s="23"/>
      <c r="H133" s="23" t="s">
        <v>950</v>
      </c>
      <c r="I133" s="23" t="s">
        <v>913</v>
      </c>
      <c r="J133" s="23">
        <v>50</v>
      </c>
      <c r="K133" s="64"/>
    </row>
    <row r="134" spans="2:11" ht="15" customHeight="1">
      <c r="B134" s="62"/>
      <c r="C134" s="23" t="s">
        <v>938</v>
      </c>
      <c r="D134" s="23"/>
      <c r="E134" s="23"/>
      <c r="F134" s="42" t="s">
        <v>917</v>
      </c>
      <c r="G134" s="23"/>
      <c r="H134" s="23" t="s">
        <v>950</v>
      </c>
      <c r="I134" s="23" t="s">
        <v>913</v>
      </c>
      <c r="J134" s="23">
        <v>50</v>
      </c>
      <c r="K134" s="64"/>
    </row>
    <row r="135" spans="2:11" ht="15" customHeight="1">
      <c r="B135" s="62"/>
      <c r="C135" s="23" t="s">
        <v>129</v>
      </c>
      <c r="D135" s="23"/>
      <c r="E135" s="23"/>
      <c r="F135" s="42" t="s">
        <v>917</v>
      </c>
      <c r="G135" s="23"/>
      <c r="H135" s="23" t="s">
        <v>963</v>
      </c>
      <c r="I135" s="23" t="s">
        <v>913</v>
      </c>
      <c r="J135" s="23">
        <v>255</v>
      </c>
      <c r="K135" s="64"/>
    </row>
    <row r="136" spans="2:11" ht="15" customHeight="1">
      <c r="B136" s="62"/>
      <c r="C136" s="23" t="s">
        <v>940</v>
      </c>
      <c r="D136" s="23"/>
      <c r="E136" s="23"/>
      <c r="F136" s="42" t="s">
        <v>911</v>
      </c>
      <c r="G136" s="23"/>
      <c r="H136" s="23" t="s">
        <v>964</v>
      </c>
      <c r="I136" s="23" t="s">
        <v>942</v>
      </c>
      <c r="J136" s="23"/>
      <c r="K136" s="64"/>
    </row>
    <row r="137" spans="2:11" ht="15" customHeight="1">
      <c r="B137" s="62"/>
      <c r="C137" s="23" t="s">
        <v>943</v>
      </c>
      <c r="D137" s="23"/>
      <c r="E137" s="23"/>
      <c r="F137" s="42" t="s">
        <v>911</v>
      </c>
      <c r="G137" s="23"/>
      <c r="H137" s="23" t="s">
        <v>965</v>
      </c>
      <c r="I137" s="23" t="s">
        <v>945</v>
      </c>
      <c r="J137" s="23"/>
      <c r="K137" s="64"/>
    </row>
    <row r="138" spans="2:11" ht="15" customHeight="1">
      <c r="B138" s="62"/>
      <c r="C138" s="23" t="s">
        <v>946</v>
      </c>
      <c r="D138" s="23"/>
      <c r="E138" s="23"/>
      <c r="F138" s="42" t="s">
        <v>911</v>
      </c>
      <c r="G138" s="23"/>
      <c r="H138" s="23" t="s">
        <v>946</v>
      </c>
      <c r="I138" s="23" t="s">
        <v>945</v>
      </c>
      <c r="J138" s="23"/>
      <c r="K138" s="64"/>
    </row>
    <row r="139" spans="2:11" ht="15" customHeight="1">
      <c r="B139" s="62"/>
      <c r="C139" s="23" t="s">
        <v>37</v>
      </c>
      <c r="D139" s="23"/>
      <c r="E139" s="23"/>
      <c r="F139" s="42" t="s">
        <v>911</v>
      </c>
      <c r="G139" s="23"/>
      <c r="H139" s="23" t="s">
        <v>966</v>
      </c>
      <c r="I139" s="23" t="s">
        <v>945</v>
      </c>
      <c r="J139" s="23"/>
      <c r="K139" s="64"/>
    </row>
    <row r="140" spans="2:11" ht="15" customHeight="1">
      <c r="B140" s="62"/>
      <c r="C140" s="23" t="s">
        <v>967</v>
      </c>
      <c r="D140" s="23"/>
      <c r="E140" s="23"/>
      <c r="F140" s="42" t="s">
        <v>911</v>
      </c>
      <c r="G140" s="23"/>
      <c r="H140" s="23" t="s">
        <v>968</v>
      </c>
      <c r="I140" s="23" t="s">
        <v>945</v>
      </c>
      <c r="J140" s="23"/>
      <c r="K140" s="64"/>
    </row>
    <row r="141" spans="2:11" ht="15" customHeight="1">
      <c r="B141" s="65"/>
      <c r="C141" s="66"/>
      <c r="D141" s="66"/>
      <c r="E141" s="66"/>
      <c r="F141" s="66"/>
      <c r="G141" s="66"/>
      <c r="H141" s="66"/>
      <c r="I141" s="66"/>
      <c r="J141" s="66"/>
      <c r="K141" s="67"/>
    </row>
    <row r="142" spans="2:11" ht="18.75" customHeight="1">
      <c r="B142" s="19"/>
      <c r="C142" s="19"/>
      <c r="D142" s="19"/>
      <c r="E142" s="19"/>
      <c r="F142" s="54"/>
      <c r="G142" s="19"/>
      <c r="H142" s="19"/>
      <c r="I142" s="19"/>
      <c r="J142" s="19"/>
      <c r="K142" s="19"/>
    </row>
    <row r="143" spans="2:11" ht="18.75" customHeight="1">
      <c r="B143" s="29"/>
      <c r="C143" s="29"/>
      <c r="D143" s="29"/>
      <c r="E143" s="29"/>
      <c r="F143" s="29"/>
      <c r="G143" s="29"/>
      <c r="H143" s="29"/>
      <c r="I143" s="29"/>
      <c r="J143" s="29"/>
      <c r="K143" s="29"/>
    </row>
    <row r="144" spans="2:11" ht="7.5" customHeight="1">
      <c r="B144" s="30"/>
      <c r="C144" s="31"/>
      <c r="D144" s="31"/>
      <c r="E144" s="31"/>
      <c r="F144" s="31"/>
      <c r="G144" s="31"/>
      <c r="H144" s="31"/>
      <c r="I144" s="31"/>
      <c r="J144" s="31"/>
      <c r="K144" s="32"/>
    </row>
    <row r="145" spans="2:11" ht="45" customHeight="1">
      <c r="B145" s="33"/>
      <c r="C145" s="211" t="s">
        <v>969</v>
      </c>
      <c r="D145" s="211"/>
      <c r="E145" s="211"/>
      <c r="F145" s="211"/>
      <c r="G145" s="211"/>
      <c r="H145" s="211"/>
      <c r="I145" s="211"/>
      <c r="J145" s="211"/>
      <c r="K145" s="34"/>
    </row>
    <row r="146" spans="2:11" ht="17.25" customHeight="1">
      <c r="B146" s="33"/>
      <c r="C146" s="35" t="s">
        <v>905</v>
      </c>
      <c r="D146" s="35"/>
      <c r="E146" s="35"/>
      <c r="F146" s="35" t="s">
        <v>906</v>
      </c>
      <c r="G146" s="36"/>
      <c r="H146" s="35" t="s">
        <v>124</v>
      </c>
      <c r="I146" s="35" t="s">
        <v>56</v>
      </c>
      <c r="J146" s="35" t="s">
        <v>907</v>
      </c>
      <c r="K146" s="34"/>
    </row>
    <row r="147" spans="2:11" ht="17.25" customHeight="1">
      <c r="B147" s="33"/>
      <c r="C147" s="37" t="s">
        <v>908</v>
      </c>
      <c r="D147" s="37"/>
      <c r="E147" s="37"/>
      <c r="F147" s="38" t="s">
        <v>909</v>
      </c>
      <c r="G147" s="39"/>
      <c r="H147" s="37"/>
      <c r="I147" s="37"/>
      <c r="J147" s="37" t="s">
        <v>910</v>
      </c>
      <c r="K147" s="34"/>
    </row>
    <row r="148" spans="2:11" ht="5.25" customHeight="1">
      <c r="B148" s="43"/>
      <c r="C148" s="40"/>
      <c r="D148" s="40"/>
      <c r="E148" s="40"/>
      <c r="F148" s="40"/>
      <c r="G148" s="41"/>
      <c r="H148" s="40"/>
      <c r="I148" s="40"/>
      <c r="J148" s="40"/>
      <c r="K148" s="64"/>
    </row>
    <row r="149" spans="2:11" ht="15" customHeight="1">
      <c r="B149" s="43"/>
      <c r="C149" s="68" t="s">
        <v>914</v>
      </c>
      <c r="D149" s="23"/>
      <c r="E149" s="23"/>
      <c r="F149" s="69" t="s">
        <v>911</v>
      </c>
      <c r="G149" s="23"/>
      <c r="H149" s="68" t="s">
        <v>950</v>
      </c>
      <c r="I149" s="68" t="s">
        <v>913</v>
      </c>
      <c r="J149" s="68">
        <v>120</v>
      </c>
      <c r="K149" s="64"/>
    </row>
    <row r="150" spans="2:11" ht="15" customHeight="1">
      <c r="B150" s="43"/>
      <c r="C150" s="68" t="s">
        <v>959</v>
      </c>
      <c r="D150" s="23"/>
      <c r="E150" s="23"/>
      <c r="F150" s="69" t="s">
        <v>911</v>
      </c>
      <c r="G150" s="23"/>
      <c r="H150" s="68" t="s">
        <v>970</v>
      </c>
      <c r="I150" s="68" t="s">
        <v>913</v>
      </c>
      <c r="J150" s="68" t="s">
        <v>961</v>
      </c>
      <c r="K150" s="64"/>
    </row>
    <row r="151" spans="2:11" ht="15" customHeight="1">
      <c r="B151" s="43"/>
      <c r="C151" s="68" t="s">
        <v>860</v>
      </c>
      <c r="D151" s="23"/>
      <c r="E151" s="23"/>
      <c r="F151" s="69" t="s">
        <v>911</v>
      </c>
      <c r="G151" s="23"/>
      <c r="H151" s="68" t="s">
        <v>971</v>
      </c>
      <c r="I151" s="68" t="s">
        <v>913</v>
      </c>
      <c r="J151" s="68" t="s">
        <v>961</v>
      </c>
      <c r="K151" s="64"/>
    </row>
    <row r="152" spans="2:11" ht="15" customHeight="1">
      <c r="B152" s="43"/>
      <c r="C152" s="68" t="s">
        <v>916</v>
      </c>
      <c r="D152" s="23"/>
      <c r="E152" s="23"/>
      <c r="F152" s="69" t="s">
        <v>917</v>
      </c>
      <c r="G152" s="23"/>
      <c r="H152" s="68" t="s">
        <v>950</v>
      </c>
      <c r="I152" s="68" t="s">
        <v>913</v>
      </c>
      <c r="J152" s="68">
        <v>50</v>
      </c>
      <c r="K152" s="64"/>
    </row>
    <row r="153" spans="2:11" ht="15" customHeight="1">
      <c r="B153" s="43"/>
      <c r="C153" s="68" t="s">
        <v>919</v>
      </c>
      <c r="D153" s="23"/>
      <c r="E153" s="23"/>
      <c r="F153" s="69" t="s">
        <v>911</v>
      </c>
      <c r="G153" s="23"/>
      <c r="H153" s="68" t="s">
        <v>950</v>
      </c>
      <c r="I153" s="68" t="s">
        <v>921</v>
      </c>
      <c r="J153" s="68"/>
      <c r="K153" s="64"/>
    </row>
    <row r="154" spans="2:11" ht="15" customHeight="1">
      <c r="B154" s="43"/>
      <c r="C154" s="68" t="s">
        <v>930</v>
      </c>
      <c r="D154" s="23"/>
      <c r="E154" s="23"/>
      <c r="F154" s="69" t="s">
        <v>917</v>
      </c>
      <c r="G154" s="23"/>
      <c r="H154" s="68" t="s">
        <v>950</v>
      </c>
      <c r="I154" s="68" t="s">
        <v>913</v>
      </c>
      <c r="J154" s="68">
        <v>50</v>
      </c>
      <c r="K154" s="64"/>
    </row>
    <row r="155" spans="2:11" ht="15" customHeight="1">
      <c r="B155" s="43"/>
      <c r="C155" s="68" t="s">
        <v>938</v>
      </c>
      <c r="D155" s="23"/>
      <c r="E155" s="23"/>
      <c r="F155" s="69" t="s">
        <v>917</v>
      </c>
      <c r="G155" s="23"/>
      <c r="H155" s="68" t="s">
        <v>950</v>
      </c>
      <c r="I155" s="68" t="s">
        <v>913</v>
      </c>
      <c r="J155" s="68">
        <v>50</v>
      </c>
      <c r="K155" s="64"/>
    </row>
    <row r="156" spans="2:11" ht="15" customHeight="1">
      <c r="B156" s="43"/>
      <c r="C156" s="68" t="s">
        <v>936</v>
      </c>
      <c r="D156" s="23"/>
      <c r="E156" s="23"/>
      <c r="F156" s="69" t="s">
        <v>917</v>
      </c>
      <c r="G156" s="23"/>
      <c r="H156" s="68" t="s">
        <v>950</v>
      </c>
      <c r="I156" s="68" t="s">
        <v>913</v>
      </c>
      <c r="J156" s="68">
        <v>50</v>
      </c>
      <c r="K156" s="64"/>
    </row>
    <row r="157" spans="2:11" ht="15" customHeight="1">
      <c r="B157" s="43"/>
      <c r="C157" s="68" t="s">
        <v>102</v>
      </c>
      <c r="D157" s="23"/>
      <c r="E157" s="23"/>
      <c r="F157" s="69" t="s">
        <v>911</v>
      </c>
      <c r="G157" s="23"/>
      <c r="H157" s="68" t="s">
        <v>972</v>
      </c>
      <c r="I157" s="68" t="s">
        <v>913</v>
      </c>
      <c r="J157" s="68" t="s">
        <v>973</v>
      </c>
      <c r="K157" s="64"/>
    </row>
    <row r="158" spans="2:11" ht="15" customHeight="1">
      <c r="B158" s="43"/>
      <c r="C158" s="68" t="s">
        <v>974</v>
      </c>
      <c r="D158" s="23"/>
      <c r="E158" s="23"/>
      <c r="F158" s="69" t="s">
        <v>911</v>
      </c>
      <c r="G158" s="23"/>
      <c r="H158" s="68" t="s">
        <v>975</v>
      </c>
      <c r="I158" s="68" t="s">
        <v>945</v>
      </c>
      <c r="J158" s="68"/>
      <c r="K158" s="64"/>
    </row>
    <row r="159" spans="2:11" ht="15" customHeight="1">
      <c r="B159" s="70"/>
      <c r="C159" s="52"/>
      <c r="D159" s="52"/>
      <c r="E159" s="52"/>
      <c r="F159" s="52"/>
      <c r="G159" s="52"/>
      <c r="H159" s="52"/>
      <c r="I159" s="52"/>
      <c r="J159" s="52"/>
      <c r="K159" s="71"/>
    </row>
    <row r="160" spans="2:11" ht="18.75" customHeight="1">
      <c r="B160" s="19"/>
      <c r="C160" s="23"/>
      <c r="D160" s="23"/>
      <c r="E160" s="23"/>
      <c r="F160" s="42"/>
      <c r="G160" s="23"/>
      <c r="H160" s="23"/>
      <c r="I160" s="23"/>
      <c r="J160" s="23"/>
      <c r="K160" s="19"/>
    </row>
    <row r="161" spans="2:11" ht="18.75" customHeight="1">
      <c r="B161" s="29"/>
      <c r="C161" s="29"/>
      <c r="D161" s="29"/>
      <c r="E161" s="29"/>
      <c r="F161" s="29"/>
      <c r="G161" s="29"/>
      <c r="H161" s="29"/>
      <c r="I161" s="29"/>
      <c r="J161" s="29"/>
      <c r="K161" s="29"/>
    </row>
    <row r="162" spans="2:11" ht="7.5" customHeight="1">
      <c r="B162" s="11"/>
      <c r="C162" s="12"/>
      <c r="D162" s="12"/>
      <c r="E162" s="12"/>
      <c r="F162" s="12"/>
      <c r="G162" s="12"/>
      <c r="H162" s="12"/>
      <c r="I162" s="12"/>
      <c r="J162" s="12"/>
      <c r="K162" s="13"/>
    </row>
    <row r="163" spans="2:11" ht="45" customHeight="1">
      <c r="B163" s="14"/>
      <c r="C163" s="207" t="s">
        <v>976</v>
      </c>
      <c r="D163" s="207"/>
      <c r="E163" s="207"/>
      <c r="F163" s="207"/>
      <c r="G163" s="207"/>
      <c r="H163" s="207"/>
      <c r="I163" s="207"/>
      <c r="J163" s="207"/>
      <c r="K163" s="15"/>
    </row>
    <row r="164" spans="2:11" ht="17.25" customHeight="1">
      <c r="B164" s="14"/>
      <c r="C164" s="35" t="s">
        <v>905</v>
      </c>
      <c r="D164" s="35"/>
      <c r="E164" s="35"/>
      <c r="F164" s="35" t="s">
        <v>906</v>
      </c>
      <c r="G164" s="72"/>
      <c r="H164" s="73" t="s">
        <v>124</v>
      </c>
      <c r="I164" s="73" t="s">
        <v>56</v>
      </c>
      <c r="J164" s="35" t="s">
        <v>907</v>
      </c>
      <c r="K164" s="15"/>
    </row>
    <row r="165" spans="2:11" ht="17.25" customHeight="1">
      <c r="B165" s="16"/>
      <c r="C165" s="37" t="s">
        <v>908</v>
      </c>
      <c r="D165" s="37"/>
      <c r="E165" s="37"/>
      <c r="F165" s="38" t="s">
        <v>909</v>
      </c>
      <c r="G165" s="74"/>
      <c r="H165" s="75"/>
      <c r="I165" s="75"/>
      <c r="J165" s="37" t="s">
        <v>910</v>
      </c>
      <c r="K165" s="17"/>
    </row>
    <row r="166" spans="2:11" ht="5.25" customHeight="1">
      <c r="B166" s="43"/>
      <c r="C166" s="40"/>
      <c r="D166" s="40"/>
      <c r="E166" s="40"/>
      <c r="F166" s="40"/>
      <c r="G166" s="41"/>
      <c r="H166" s="40"/>
      <c r="I166" s="40"/>
      <c r="J166" s="40"/>
      <c r="K166" s="64"/>
    </row>
    <row r="167" spans="2:11" ht="15" customHeight="1">
      <c r="B167" s="43"/>
      <c r="C167" s="23" t="s">
        <v>914</v>
      </c>
      <c r="D167" s="23"/>
      <c r="E167" s="23"/>
      <c r="F167" s="42" t="s">
        <v>911</v>
      </c>
      <c r="G167" s="23"/>
      <c r="H167" s="23" t="s">
        <v>950</v>
      </c>
      <c r="I167" s="23" t="s">
        <v>913</v>
      </c>
      <c r="J167" s="23">
        <v>120</v>
      </c>
      <c r="K167" s="64"/>
    </row>
    <row r="168" spans="2:11" ht="15" customHeight="1">
      <c r="B168" s="43"/>
      <c r="C168" s="23" t="s">
        <v>959</v>
      </c>
      <c r="D168" s="23"/>
      <c r="E168" s="23"/>
      <c r="F168" s="42" t="s">
        <v>911</v>
      </c>
      <c r="G168" s="23"/>
      <c r="H168" s="23" t="s">
        <v>960</v>
      </c>
      <c r="I168" s="23" t="s">
        <v>913</v>
      </c>
      <c r="J168" s="23" t="s">
        <v>961</v>
      </c>
      <c r="K168" s="64"/>
    </row>
    <row r="169" spans="2:11" ht="15" customHeight="1">
      <c r="B169" s="43"/>
      <c r="C169" s="23" t="s">
        <v>860</v>
      </c>
      <c r="D169" s="23"/>
      <c r="E169" s="23"/>
      <c r="F169" s="42" t="s">
        <v>911</v>
      </c>
      <c r="G169" s="23"/>
      <c r="H169" s="23" t="s">
        <v>977</v>
      </c>
      <c r="I169" s="23" t="s">
        <v>913</v>
      </c>
      <c r="J169" s="23" t="s">
        <v>961</v>
      </c>
      <c r="K169" s="64"/>
    </row>
    <row r="170" spans="2:11" ht="15" customHeight="1">
      <c r="B170" s="43"/>
      <c r="C170" s="23" t="s">
        <v>916</v>
      </c>
      <c r="D170" s="23"/>
      <c r="E170" s="23"/>
      <c r="F170" s="42" t="s">
        <v>917</v>
      </c>
      <c r="G170" s="23"/>
      <c r="H170" s="23" t="s">
        <v>977</v>
      </c>
      <c r="I170" s="23" t="s">
        <v>913</v>
      </c>
      <c r="J170" s="23">
        <v>50</v>
      </c>
      <c r="K170" s="64"/>
    </row>
    <row r="171" spans="2:11" ht="15" customHeight="1">
      <c r="B171" s="43"/>
      <c r="C171" s="23" t="s">
        <v>919</v>
      </c>
      <c r="D171" s="23"/>
      <c r="E171" s="23"/>
      <c r="F171" s="42" t="s">
        <v>911</v>
      </c>
      <c r="G171" s="23"/>
      <c r="H171" s="23" t="s">
        <v>977</v>
      </c>
      <c r="I171" s="23" t="s">
        <v>921</v>
      </c>
      <c r="J171" s="23"/>
      <c r="K171" s="64"/>
    </row>
    <row r="172" spans="2:11" ht="15" customHeight="1">
      <c r="B172" s="43"/>
      <c r="C172" s="23" t="s">
        <v>930</v>
      </c>
      <c r="D172" s="23"/>
      <c r="E172" s="23"/>
      <c r="F172" s="42" t="s">
        <v>917</v>
      </c>
      <c r="G172" s="23"/>
      <c r="H172" s="23" t="s">
        <v>977</v>
      </c>
      <c r="I172" s="23" t="s">
        <v>913</v>
      </c>
      <c r="J172" s="23">
        <v>50</v>
      </c>
      <c r="K172" s="64"/>
    </row>
    <row r="173" spans="2:11" ht="15" customHeight="1">
      <c r="B173" s="43"/>
      <c r="C173" s="23" t="s">
        <v>938</v>
      </c>
      <c r="D173" s="23"/>
      <c r="E173" s="23"/>
      <c r="F173" s="42" t="s">
        <v>917</v>
      </c>
      <c r="G173" s="23"/>
      <c r="H173" s="23" t="s">
        <v>977</v>
      </c>
      <c r="I173" s="23" t="s">
        <v>913</v>
      </c>
      <c r="J173" s="23">
        <v>50</v>
      </c>
      <c r="K173" s="64"/>
    </row>
    <row r="174" spans="2:11" ht="15" customHeight="1">
      <c r="B174" s="43"/>
      <c r="C174" s="23" t="s">
        <v>936</v>
      </c>
      <c r="D174" s="23"/>
      <c r="E174" s="23"/>
      <c r="F174" s="42" t="s">
        <v>917</v>
      </c>
      <c r="G174" s="23"/>
      <c r="H174" s="23" t="s">
        <v>977</v>
      </c>
      <c r="I174" s="23" t="s">
        <v>913</v>
      </c>
      <c r="J174" s="23">
        <v>50</v>
      </c>
      <c r="K174" s="64"/>
    </row>
    <row r="175" spans="2:11" ht="15" customHeight="1">
      <c r="B175" s="43"/>
      <c r="C175" s="23" t="s">
        <v>123</v>
      </c>
      <c r="D175" s="23"/>
      <c r="E175" s="23"/>
      <c r="F175" s="42" t="s">
        <v>911</v>
      </c>
      <c r="G175" s="23"/>
      <c r="H175" s="23" t="s">
        <v>978</v>
      </c>
      <c r="I175" s="23" t="s">
        <v>979</v>
      </c>
      <c r="J175" s="23"/>
      <c r="K175" s="64"/>
    </row>
    <row r="176" spans="2:11" ht="15" customHeight="1">
      <c r="B176" s="43"/>
      <c r="C176" s="23" t="s">
        <v>56</v>
      </c>
      <c r="D176" s="23"/>
      <c r="E176" s="23"/>
      <c r="F176" s="42" t="s">
        <v>911</v>
      </c>
      <c r="G176" s="23"/>
      <c r="H176" s="23" t="s">
        <v>980</v>
      </c>
      <c r="I176" s="23" t="s">
        <v>981</v>
      </c>
      <c r="J176" s="23">
        <v>1</v>
      </c>
      <c r="K176" s="64"/>
    </row>
    <row r="177" spans="2:11" ht="15" customHeight="1">
      <c r="B177" s="43"/>
      <c r="C177" s="23" t="s">
        <v>52</v>
      </c>
      <c r="D177" s="23"/>
      <c r="E177" s="23"/>
      <c r="F177" s="42" t="s">
        <v>911</v>
      </c>
      <c r="G177" s="23"/>
      <c r="H177" s="23" t="s">
        <v>982</v>
      </c>
      <c r="I177" s="23" t="s">
        <v>913</v>
      </c>
      <c r="J177" s="23">
        <v>20</v>
      </c>
      <c r="K177" s="64"/>
    </row>
    <row r="178" spans="2:11" ht="15" customHeight="1">
      <c r="B178" s="43"/>
      <c r="C178" s="23" t="s">
        <v>124</v>
      </c>
      <c r="D178" s="23"/>
      <c r="E178" s="23"/>
      <c r="F178" s="42" t="s">
        <v>911</v>
      </c>
      <c r="G178" s="23"/>
      <c r="H178" s="23" t="s">
        <v>983</v>
      </c>
      <c r="I178" s="23" t="s">
        <v>913</v>
      </c>
      <c r="J178" s="23">
        <v>255</v>
      </c>
      <c r="K178" s="64"/>
    </row>
    <row r="179" spans="2:11" ht="15" customHeight="1">
      <c r="B179" s="43"/>
      <c r="C179" s="23" t="s">
        <v>125</v>
      </c>
      <c r="D179" s="23"/>
      <c r="E179" s="23"/>
      <c r="F179" s="42" t="s">
        <v>911</v>
      </c>
      <c r="G179" s="23"/>
      <c r="H179" s="23" t="s">
        <v>876</v>
      </c>
      <c r="I179" s="23" t="s">
        <v>913</v>
      </c>
      <c r="J179" s="23">
        <v>10</v>
      </c>
      <c r="K179" s="64"/>
    </row>
    <row r="180" spans="2:11" ht="15" customHeight="1">
      <c r="B180" s="43"/>
      <c r="C180" s="23" t="s">
        <v>126</v>
      </c>
      <c r="D180" s="23"/>
      <c r="E180" s="23"/>
      <c r="F180" s="42" t="s">
        <v>911</v>
      </c>
      <c r="G180" s="23"/>
      <c r="H180" s="23" t="s">
        <v>984</v>
      </c>
      <c r="I180" s="23" t="s">
        <v>945</v>
      </c>
      <c r="J180" s="23"/>
      <c r="K180" s="64"/>
    </row>
    <row r="181" spans="2:11" ht="15" customHeight="1">
      <c r="B181" s="43"/>
      <c r="C181" s="23" t="s">
        <v>985</v>
      </c>
      <c r="D181" s="23"/>
      <c r="E181" s="23"/>
      <c r="F181" s="42" t="s">
        <v>911</v>
      </c>
      <c r="G181" s="23"/>
      <c r="H181" s="23" t="s">
        <v>986</v>
      </c>
      <c r="I181" s="23" t="s">
        <v>945</v>
      </c>
      <c r="J181" s="23"/>
      <c r="K181" s="64"/>
    </row>
    <row r="182" spans="2:11" ht="15" customHeight="1">
      <c r="B182" s="43"/>
      <c r="C182" s="23" t="s">
        <v>974</v>
      </c>
      <c r="D182" s="23"/>
      <c r="E182" s="23"/>
      <c r="F182" s="42" t="s">
        <v>911</v>
      </c>
      <c r="G182" s="23"/>
      <c r="H182" s="23" t="s">
        <v>987</v>
      </c>
      <c r="I182" s="23" t="s">
        <v>945</v>
      </c>
      <c r="J182" s="23"/>
      <c r="K182" s="64"/>
    </row>
    <row r="183" spans="2:11" ht="15" customHeight="1">
      <c r="B183" s="43"/>
      <c r="C183" s="23" t="s">
        <v>128</v>
      </c>
      <c r="D183" s="23"/>
      <c r="E183" s="23"/>
      <c r="F183" s="42" t="s">
        <v>917</v>
      </c>
      <c r="G183" s="23"/>
      <c r="H183" s="23" t="s">
        <v>988</v>
      </c>
      <c r="I183" s="23" t="s">
        <v>913</v>
      </c>
      <c r="J183" s="23">
        <v>50</v>
      </c>
      <c r="K183" s="64"/>
    </row>
    <row r="184" spans="2:11" ht="15" customHeight="1">
      <c r="B184" s="43"/>
      <c r="C184" s="23" t="s">
        <v>989</v>
      </c>
      <c r="D184" s="23"/>
      <c r="E184" s="23"/>
      <c r="F184" s="42" t="s">
        <v>917</v>
      </c>
      <c r="G184" s="23"/>
      <c r="H184" s="23" t="s">
        <v>990</v>
      </c>
      <c r="I184" s="23" t="s">
        <v>991</v>
      </c>
      <c r="J184" s="23"/>
      <c r="K184" s="64"/>
    </row>
    <row r="185" spans="2:11" ht="15" customHeight="1">
      <c r="B185" s="43"/>
      <c r="C185" s="23" t="s">
        <v>992</v>
      </c>
      <c r="D185" s="23"/>
      <c r="E185" s="23"/>
      <c r="F185" s="42" t="s">
        <v>917</v>
      </c>
      <c r="G185" s="23"/>
      <c r="H185" s="23" t="s">
        <v>993</v>
      </c>
      <c r="I185" s="23" t="s">
        <v>991</v>
      </c>
      <c r="J185" s="23"/>
      <c r="K185" s="64"/>
    </row>
    <row r="186" spans="2:11" ht="15" customHeight="1">
      <c r="B186" s="43"/>
      <c r="C186" s="23" t="s">
        <v>994</v>
      </c>
      <c r="D186" s="23"/>
      <c r="E186" s="23"/>
      <c r="F186" s="42" t="s">
        <v>917</v>
      </c>
      <c r="G186" s="23"/>
      <c r="H186" s="23" t="s">
        <v>995</v>
      </c>
      <c r="I186" s="23" t="s">
        <v>991</v>
      </c>
      <c r="J186" s="23"/>
      <c r="K186" s="64"/>
    </row>
    <row r="187" spans="2:11" ht="15" customHeight="1">
      <c r="B187" s="43"/>
      <c r="C187" s="76" t="s">
        <v>996</v>
      </c>
      <c r="D187" s="23"/>
      <c r="E187" s="23"/>
      <c r="F187" s="42" t="s">
        <v>917</v>
      </c>
      <c r="G187" s="23"/>
      <c r="H187" s="23" t="s">
        <v>997</v>
      </c>
      <c r="I187" s="23" t="s">
        <v>998</v>
      </c>
      <c r="J187" s="77" t="s">
        <v>999</v>
      </c>
      <c r="K187" s="64"/>
    </row>
    <row r="188" spans="2:11" ht="15" customHeight="1">
      <c r="B188" s="43"/>
      <c r="C188" s="28" t="s">
        <v>41</v>
      </c>
      <c r="D188" s="23"/>
      <c r="E188" s="23"/>
      <c r="F188" s="42" t="s">
        <v>911</v>
      </c>
      <c r="G188" s="23"/>
      <c r="H188" s="19" t="s">
        <v>1000</v>
      </c>
      <c r="I188" s="23" t="s">
        <v>1001</v>
      </c>
      <c r="J188" s="23"/>
      <c r="K188" s="64"/>
    </row>
    <row r="189" spans="2:11" ht="15" customHeight="1">
      <c r="B189" s="43"/>
      <c r="C189" s="28" t="s">
        <v>1002</v>
      </c>
      <c r="D189" s="23"/>
      <c r="E189" s="23"/>
      <c r="F189" s="42" t="s">
        <v>911</v>
      </c>
      <c r="G189" s="23"/>
      <c r="H189" s="23" t="s">
        <v>1003</v>
      </c>
      <c r="I189" s="23" t="s">
        <v>945</v>
      </c>
      <c r="J189" s="23"/>
      <c r="K189" s="64"/>
    </row>
    <row r="190" spans="2:11" ht="15" customHeight="1">
      <c r="B190" s="43"/>
      <c r="C190" s="28" t="s">
        <v>1004</v>
      </c>
      <c r="D190" s="23"/>
      <c r="E190" s="23"/>
      <c r="F190" s="42" t="s">
        <v>911</v>
      </c>
      <c r="G190" s="23"/>
      <c r="H190" s="23" t="s">
        <v>1005</v>
      </c>
      <c r="I190" s="23" t="s">
        <v>945</v>
      </c>
      <c r="J190" s="23"/>
      <c r="K190" s="64"/>
    </row>
    <row r="191" spans="2:11" ht="15" customHeight="1">
      <c r="B191" s="43"/>
      <c r="C191" s="28" t="s">
        <v>1006</v>
      </c>
      <c r="D191" s="23"/>
      <c r="E191" s="23"/>
      <c r="F191" s="42" t="s">
        <v>917</v>
      </c>
      <c r="G191" s="23"/>
      <c r="H191" s="23" t="s">
        <v>1007</v>
      </c>
      <c r="I191" s="23" t="s">
        <v>945</v>
      </c>
      <c r="J191" s="23"/>
      <c r="K191" s="64"/>
    </row>
    <row r="192" spans="2:11" ht="15" customHeight="1">
      <c r="B192" s="70"/>
      <c r="C192" s="78"/>
      <c r="D192" s="52"/>
      <c r="E192" s="52"/>
      <c r="F192" s="52"/>
      <c r="G192" s="52"/>
      <c r="H192" s="52"/>
      <c r="I192" s="52"/>
      <c r="J192" s="52"/>
      <c r="K192" s="71"/>
    </row>
    <row r="193" spans="2:11" ht="18.75" customHeight="1">
      <c r="B193" s="19"/>
      <c r="C193" s="23"/>
      <c r="D193" s="23"/>
      <c r="E193" s="23"/>
      <c r="F193" s="42"/>
      <c r="G193" s="23"/>
      <c r="H193" s="23"/>
      <c r="I193" s="23"/>
      <c r="J193" s="23"/>
      <c r="K193" s="19"/>
    </row>
    <row r="194" spans="2:11" ht="18.75" customHeight="1">
      <c r="B194" s="19"/>
      <c r="C194" s="23"/>
      <c r="D194" s="23"/>
      <c r="E194" s="23"/>
      <c r="F194" s="42"/>
      <c r="G194" s="23"/>
      <c r="H194" s="23"/>
      <c r="I194" s="23"/>
      <c r="J194" s="23"/>
      <c r="K194" s="19"/>
    </row>
    <row r="195" spans="2:11" ht="18.75" customHeight="1">
      <c r="B195" s="29"/>
      <c r="C195" s="29"/>
      <c r="D195" s="29"/>
      <c r="E195" s="29"/>
      <c r="F195" s="29"/>
      <c r="G195" s="29"/>
      <c r="H195" s="29"/>
      <c r="I195" s="29"/>
      <c r="J195" s="29"/>
      <c r="K195" s="29"/>
    </row>
    <row r="196" spans="2:11">
      <c r="B196" s="11"/>
      <c r="C196" s="12"/>
      <c r="D196" s="12"/>
      <c r="E196" s="12"/>
      <c r="F196" s="12"/>
      <c r="G196" s="12"/>
      <c r="H196" s="12"/>
      <c r="I196" s="12"/>
      <c r="J196" s="12"/>
      <c r="K196" s="13"/>
    </row>
    <row r="197" spans="2:11" ht="21">
      <c r="B197" s="14"/>
      <c r="C197" s="207" t="s">
        <v>1008</v>
      </c>
      <c r="D197" s="207"/>
      <c r="E197" s="207"/>
      <c r="F197" s="207"/>
      <c r="G197" s="207"/>
      <c r="H197" s="207"/>
      <c r="I197" s="207"/>
      <c r="J197" s="207"/>
      <c r="K197" s="15"/>
    </row>
    <row r="198" spans="2:11" ht="25.5" customHeight="1">
      <c r="B198" s="14"/>
      <c r="C198" s="79" t="s">
        <v>1009</v>
      </c>
      <c r="D198" s="79"/>
      <c r="E198" s="79"/>
      <c r="F198" s="79" t="s">
        <v>1010</v>
      </c>
      <c r="G198" s="80"/>
      <c r="H198" s="212" t="s">
        <v>1011</v>
      </c>
      <c r="I198" s="212"/>
      <c r="J198" s="212"/>
      <c r="K198" s="15"/>
    </row>
    <row r="199" spans="2:11" ht="5.25" customHeight="1">
      <c r="B199" s="43"/>
      <c r="C199" s="40"/>
      <c r="D199" s="40"/>
      <c r="E199" s="40"/>
      <c r="F199" s="40"/>
      <c r="G199" s="23"/>
      <c r="H199" s="40"/>
      <c r="I199" s="40"/>
      <c r="J199" s="40"/>
      <c r="K199" s="64"/>
    </row>
    <row r="200" spans="2:11" ht="15" customHeight="1">
      <c r="B200" s="43"/>
      <c r="C200" s="23" t="s">
        <v>1001</v>
      </c>
      <c r="D200" s="23"/>
      <c r="E200" s="23"/>
      <c r="F200" s="42" t="s">
        <v>42</v>
      </c>
      <c r="G200" s="23"/>
      <c r="H200" s="209" t="s">
        <v>1012</v>
      </c>
      <c r="I200" s="209"/>
      <c r="J200" s="209"/>
      <c r="K200" s="64"/>
    </row>
    <row r="201" spans="2:11" ht="15" customHeight="1">
      <c r="B201" s="43"/>
      <c r="C201" s="49"/>
      <c r="D201" s="23"/>
      <c r="E201" s="23"/>
      <c r="F201" s="42" t="s">
        <v>43</v>
      </c>
      <c r="G201" s="23"/>
      <c r="H201" s="209" t="s">
        <v>1013</v>
      </c>
      <c r="I201" s="209"/>
      <c r="J201" s="209"/>
      <c r="K201" s="64"/>
    </row>
    <row r="202" spans="2:11" ht="15" customHeight="1">
      <c r="B202" s="43"/>
      <c r="C202" s="49"/>
      <c r="D202" s="23"/>
      <c r="E202" s="23"/>
      <c r="F202" s="42" t="s">
        <v>46</v>
      </c>
      <c r="G202" s="23"/>
      <c r="H202" s="209" t="s">
        <v>1014</v>
      </c>
      <c r="I202" s="209"/>
      <c r="J202" s="209"/>
      <c r="K202" s="64"/>
    </row>
    <row r="203" spans="2:11" ht="15" customHeight="1">
      <c r="B203" s="43"/>
      <c r="C203" s="23"/>
      <c r="D203" s="23"/>
      <c r="E203" s="23"/>
      <c r="F203" s="42" t="s">
        <v>44</v>
      </c>
      <c r="G203" s="23"/>
      <c r="H203" s="209" t="s">
        <v>1015</v>
      </c>
      <c r="I203" s="209"/>
      <c r="J203" s="209"/>
      <c r="K203" s="64"/>
    </row>
    <row r="204" spans="2:11" ht="15" customHeight="1">
      <c r="B204" s="43"/>
      <c r="C204" s="23"/>
      <c r="D204" s="23"/>
      <c r="E204" s="23"/>
      <c r="F204" s="42" t="s">
        <v>45</v>
      </c>
      <c r="G204" s="23"/>
      <c r="H204" s="209" t="s">
        <v>1016</v>
      </c>
      <c r="I204" s="209"/>
      <c r="J204" s="209"/>
      <c r="K204" s="64"/>
    </row>
    <row r="205" spans="2:11" ht="15" customHeight="1">
      <c r="B205" s="43"/>
      <c r="C205" s="23"/>
      <c r="D205" s="23"/>
      <c r="E205" s="23"/>
      <c r="F205" s="42"/>
      <c r="G205" s="23"/>
      <c r="H205" s="23"/>
      <c r="I205" s="23"/>
      <c r="J205" s="23"/>
      <c r="K205" s="64"/>
    </row>
    <row r="206" spans="2:11" ht="15" customHeight="1">
      <c r="B206" s="43"/>
      <c r="C206" s="23" t="s">
        <v>957</v>
      </c>
      <c r="D206" s="23"/>
      <c r="E206" s="23"/>
      <c r="F206" s="42" t="s">
        <v>78</v>
      </c>
      <c r="G206" s="23"/>
      <c r="H206" s="209" t="s">
        <v>1017</v>
      </c>
      <c r="I206" s="209"/>
      <c r="J206" s="209"/>
      <c r="K206" s="64"/>
    </row>
    <row r="207" spans="2:11" ht="15" customHeight="1">
      <c r="B207" s="43"/>
      <c r="C207" s="49"/>
      <c r="D207" s="23"/>
      <c r="E207" s="23"/>
      <c r="F207" s="42" t="s">
        <v>854</v>
      </c>
      <c r="G207" s="23"/>
      <c r="H207" s="209" t="s">
        <v>855</v>
      </c>
      <c r="I207" s="209"/>
      <c r="J207" s="209"/>
      <c r="K207" s="64"/>
    </row>
    <row r="208" spans="2:11" ht="15" customHeight="1">
      <c r="B208" s="43"/>
      <c r="C208" s="23"/>
      <c r="D208" s="23"/>
      <c r="E208" s="23"/>
      <c r="F208" s="42" t="s">
        <v>852</v>
      </c>
      <c r="G208" s="23"/>
      <c r="H208" s="209" t="s">
        <v>1018</v>
      </c>
      <c r="I208" s="209"/>
      <c r="J208" s="209"/>
      <c r="K208" s="64"/>
    </row>
    <row r="209" spans="2:11" ht="15" customHeight="1">
      <c r="B209" s="81"/>
      <c r="C209" s="49"/>
      <c r="D209" s="49"/>
      <c r="E209" s="49"/>
      <c r="F209" s="42" t="s">
        <v>856</v>
      </c>
      <c r="G209" s="28"/>
      <c r="H209" s="213" t="s">
        <v>857</v>
      </c>
      <c r="I209" s="213"/>
      <c r="J209" s="213"/>
      <c r="K209" s="82"/>
    </row>
    <row r="210" spans="2:11" ht="15" customHeight="1">
      <c r="B210" s="81"/>
      <c r="C210" s="49"/>
      <c r="D210" s="49"/>
      <c r="E210" s="49"/>
      <c r="F210" s="42" t="s">
        <v>858</v>
      </c>
      <c r="G210" s="28"/>
      <c r="H210" s="213" t="s">
        <v>836</v>
      </c>
      <c r="I210" s="213"/>
      <c r="J210" s="213"/>
      <c r="K210" s="82"/>
    </row>
    <row r="211" spans="2:11" ht="15" customHeight="1">
      <c r="B211" s="81"/>
      <c r="C211" s="49"/>
      <c r="D211" s="49"/>
      <c r="E211" s="49"/>
      <c r="F211" s="83"/>
      <c r="G211" s="28"/>
      <c r="H211" s="84"/>
      <c r="I211" s="84"/>
      <c r="J211" s="84"/>
      <c r="K211" s="82"/>
    </row>
    <row r="212" spans="2:11" ht="15" customHeight="1">
      <c r="B212" s="81"/>
      <c r="C212" s="23" t="s">
        <v>981</v>
      </c>
      <c r="D212" s="49"/>
      <c r="E212" s="49"/>
      <c r="F212" s="42">
        <v>1</v>
      </c>
      <c r="G212" s="28"/>
      <c r="H212" s="213" t="s">
        <v>1019</v>
      </c>
      <c r="I212" s="213"/>
      <c r="J212" s="213"/>
      <c r="K212" s="82"/>
    </row>
    <row r="213" spans="2:11" ht="15" customHeight="1">
      <c r="B213" s="81"/>
      <c r="C213" s="49"/>
      <c r="D213" s="49"/>
      <c r="E213" s="49"/>
      <c r="F213" s="42">
        <v>2</v>
      </c>
      <c r="G213" s="28"/>
      <c r="H213" s="213" t="s">
        <v>1020</v>
      </c>
      <c r="I213" s="213"/>
      <c r="J213" s="213"/>
      <c r="K213" s="82"/>
    </row>
    <row r="214" spans="2:11" ht="15" customHeight="1">
      <c r="B214" s="81"/>
      <c r="C214" s="49"/>
      <c r="D214" s="49"/>
      <c r="E214" s="49"/>
      <c r="F214" s="42">
        <v>3</v>
      </c>
      <c r="G214" s="28"/>
      <c r="H214" s="213" t="s">
        <v>1021</v>
      </c>
      <c r="I214" s="213"/>
      <c r="J214" s="213"/>
      <c r="K214" s="82"/>
    </row>
    <row r="215" spans="2:11" ht="15" customHeight="1">
      <c r="B215" s="81"/>
      <c r="C215" s="49"/>
      <c r="D215" s="49"/>
      <c r="E215" s="49"/>
      <c r="F215" s="42">
        <v>4</v>
      </c>
      <c r="G215" s="28"/>
      <c r="H215" s="213" t="s">
        <v>1022</v>
      </c>
      <c r="I215" s="213"/>
      <c r="J215" s="213"/>
      <c r="K215" s="82"/>
    </row>
    <row r="216" spans="2:11" ht="12.75" customHeight="1">
      <c r="B216" s="85"/>
      <c r="C216" s="86"/>
      <c r="D216" s="86"/>
      <c r="E216" s="86"/>
      <c r="F216" s="86"/>
      <c r="G216" s="86"/>
      <c r="H216" s="86"/>
      <c r="I216" s="86"/>
      <c r="J216" s="86"/>
      <c r="K216" s="87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D.1.4.B - vytápění</vt:lpstr>
      <vt:lpstr>Pokyny pro vyplnění</vt:lpstr>
      <vt:lpstr>'D.1.4.B - vytápění'!Názvy_tisku</vt:lpstr>
      <vt:lpstr>'Rekapitulace stavby'!Názvy_tisku</vt:lpstr>
      <vt:lpstr>'D.1.4.B - vytápění'!Oblast_tisku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Tomas-PC\Tomas</dc:creator>
  <cp:lastModifiedBy>Rošková Eva</cp:lastModifiedBy>
  <dcterms:created xsi:type="dcterms:W3CDTF">2018-09-04T05:45:42Z</dcterms:created>
  <dcterms:modified xsi:type="dcterms:W3CDTF">2019-10-31T07:52:07Z</dcterms:modified>
</cp:coreProperties>
</file>